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955" windowHeight="12810" tabRatio="941" activeTab="9"/>
  </bookViews>
  <sheets>
    <sheet name="법인총칙" sheetId="1" r:id="rId1"/>
    <sheet name="법인일반- 수입" sheetId="2" r:id="rId2"/>
    <sheet name="법인일반-지출" sheetId="3" r:id="rId3"/>
    <sheet name="법인수익- 수입" sheetId="4" r:id="rId4"/>
    <sheet name="법인수익-지출" sheetId="5" r:id="rId5"/>
    <sheet name="법인보수명세" sheetId="6" r:id="rId6"/>
    <sheet name="학교총칙" sheetId="7" r:id="rId7"/>
    <sheet name="대학교- 수입" sheetId="8" r:id="rId8"/>
    <sheet name="대학교-지출" sheetId="9" r:id="rId9"/>
    <sheet name="보수명세서" sheetId="10" r:id="rId10"/>
  </sheets>
  <definedNames/>
  <calcPr fullCalcOnLoad="1"/>
</workbook>
</file>

<file path=xl/sharedStrings.xml><?xml version="1.0" encoding="utf-8"?>
<sst xmlns="http://schemas.openxmlformats.org/spreadsheetml/2006/main" count="491" uniqueCount="337">
  <si>
    <t>premium</t>
  </si>
  <si>
    <t>Interest on Deposit Income</t>
  </si>
  <si>
    <t>Transferred Cost and Contribution</t>
  </si>
  <si>
    <t>Transferred Cost Income</t>
  </si>
  <si>
    <t>Transferred Operating Cost</t>
  </si>
  <si>
    <t>Contribution Income</t>
  </si>
  <si>
    <t>General Contributions</t>
  </si>
  <si>
    <t>Incidental Educational Income</t>
  </si>
  <si>
    <t>Certificate Use Cost Income</t>
  </si>
  <si>
    <t>Additional Educational Income</t>
  </si>
  <si>
    <t>Extra Education Income</t>
  </si>
  <si>
    <t>Miscellaneous Income</t>
  </si>
  <si>
    <t>Wages</t>
  </si>
  <si>
    <t>Teaching Staff Pay</t>
  </si>
  <si>
    <t>Staff Wages</t>
  </si>
  <si>
    <t>Management Cost</t>
  </si>
  <si>
    <t>Purchase and Sale of Fixed Assets</t>
  </si>
  <si>
    <t>General Expenses</t>
  </si>
  <si>
    <t>Travel Expenses</t>
  </si>
  <si>
    <t>Printing and Publication Costs</t>
  </si>
  <si>
    <t>Vehicle Maintenance Costs</t>
  </si>
  <si>
    <t>Heating Costs</t>
  </si>
  <si>
    <t>Electricity and Water Service Costs</t>
  </si>
  <si>
    <t>Correspondence Costs</t>
  </si>
  <si>
    <t>Management Costs</t>
  </si>
  <si>
    <t>general building management costs</t>
  </si>
  <si>
    <t>landscape architecture management costs</t>
  </si>
  <si>
    <t>janitorial costs</t>
  </si>
  <si>
    <t>lease and rent costs</t>
  </si>
  <si>
    <t>extra facilities management costs</t>
  </si>
  <si>
    <t>Staff Regular Wages</t>
  </si>
  <si>
    <t>Staff Bonuses</t>
  </si>
  <si>
    <t>Staff Sundry Allowance</t>
  </si>
  <si>
    <t>Temporary Worker Costs</t>
  </si>
  <si>
    <t>Staff Retirement Contributions</t>
  </si>
  <si>
    <t>Facility Management Costs</t>
  </si>
  <si>
    <t>Tuition Income</t>
  </si>
  <si>
    <t>Short-term tuition income</t>
  </si>
  <si>
    <t>A attending lecture income</t>
  </si>
  <si>
    <t>Transferred earning business</t>
  </si>
  <si>
    <t>Appotinted contribution</t>
  </si>
  <si>
    <t>Earning assets income</t>
  </si>
  <si>
    <t>Lease income</t>
  </si>
  <si>
    <t xml:space="preserve">Total </t>
  </si>
  <si>
    <t>category I</t>
  </si>
  <si>
    <t>category 1-(1)</t>
  </si>
  <si>
    <t>category 1-(1)-①</t>
  </si>
  <si>
    <t>PLUS OR MINUS</t>
  </si>
  <si>
    <t>Business propulsion cost</t>
  </si>
  <si>
    <t>Transferred Cost and Contribution</t>
  </si>
  <si>
    <t>Transferred legal Reserve Operating Cost</t>
  </si>
  <si>
    <t>INCOME</t>
  </si>
  <si>
    <t>INCOME</t>
  </si>
  <si>
    <t>category I</t>
  </si>
  <si>
    <t>category 1-(1)</t>
  </si>
  <si>
    <t>category 1-(1)-①</t>
  </si>
  <si>
    <t>PLUS OR MINUS</t>
  </si>
  <si>
    <t>(Unit: \1,000)</t>
  </si>
  <si>
    <t>Long term accrued expenses redemption</t>
  </si>
  <si>
    <t xml:space="preserve">Teaching staff wage </t>
  </si>
  <si>
    <t>Total</t>
  </si>
  <si>
    <t>(Unit : \1,000)</t>
  </si>
  <si>
    <t>Classification</t>
  </si>
  <si>
    <t>Description</t>
  </si>
  <si>
    <t>Cost</t>
  </si>
  <si>
    <t>Teaching staff bonus</t>
  </si>
  <si>
    <t>Teaching staff a legal reserve operating cost</t>
  </si>
  <si>
    <t>Lecture Cost</t>
  </si>
  <si>
    <t>A part-time lecture cost</t>
  </si>
  <si>
    <t>Special a part-time lecture cost</t>
  </si>
  <si>
    <t>Assistant</t>
  </si>
  <si>
    <t xml:space="preserve"> Labor Cost</t>
  </si>
  <si>
    <t>Staff a legal reserve operating cost</t>
  </si>
  <si>
    <t>Wage</t>
  </si>
  <si>
    <t>Study and Graduate Student Cost</t>
  </si>
  <si>
    <t>China On-Line Service</t>
  </si>
  <si>
    <t>etc.</t>
  </si>
  <si>
    <t>Etc. Tax</t>
  </si>
  <si>
    <t>Estalishmeent Cost</t>
  </si>
  <si>
    <t xml:space="preserve">Calaulation </t>
  </si>
  <si>
    <t>Categrory</t>
  </si>
  <si>
    <t>Titlt</t>
  </si>
  <si>
    <t>Division</t>
  </si>
  <si>
    <t>Number of Persons</t>
  </si>
  <si>
    <t>Amount</t>
  </si>
  <si>
    <t>Other</t>
  </si>
  <si>
    <t>Mean Amount
 Per Person</t>
  </si>
  <si>
    <t>Faculty</t>
  </si>
  <si>
    <t>Pay</t>
  </si>
  <si>
    <t>Professor</t>
  </si>
  <si>
    <t>Sub-total</t>
  </si>
  <si>
    <t>Bonus</t>
  </si>
  <si>
    <t>Allowance</t>
  </si>
  <si>
    <t>Retirement</t>
  </si>
  <si>
    <t>Total</t>
  </si>
  <si>
    <t>Lecture Fee</t>
  </si>
  <si>
    <t>Lecturer</t>
  </si>
  <si>
    <t>Special Lecture</t>
  </si>
  <si>
    <t>Staff</t>
  </si>
  <si>
    <t>Temporary</t>
  </si>
  <si>
    <t>Teaching staff a legal reserve operating cost</t>
  </si>
  <si>
    <t>Goods consumption expenses</t>
  </si>
  <si>
    <t>etc.</t>
  </si>
  <si>
    <t>Post cost</t>
  </si>
  <si>
    <t>Extra tax and public tax cost</t>
  </si>
  <si>
    <t>Grant commission cost</t>
  </si>
  <si>
    <t>Welfare cost</t>
  </si>
  <si>
    <t>Education and training cost</t>
  </si>
  <si>
    <t>General janitorial cost</t>
  </si>
  <si>
    <t>Public information cost</t>
  </si>
  <si>
    <t>Folder</t>
  </si>
  <si>
    <t>Conference cost</t>
  </si>
  <si>
    <t>Event cost</t>
  </si>
  <si>
    <t>etc.</t>
  </si>
  <si>
    <t>ISI &amp; china on-line service total cost</t>
  </si>
  <si>
    <t>Study cost</t>
  </si>
  <si>
    <t>Study cost</t>
  </si>
  <si>
    <t>Study management cost</t>
  </si>
  <si>
    <t>Graduate student cost</t>
  </si>
  <si>
    <t>Graduate student scholarship</t>
  </si>
  <si>
    <t xml:space="preserve"> Experimentation and actual training cost</t>
  </si>
  <si>
    <t xml:space="preserve"> Treatise judgment cost</t>
  </si>
  <si>
    <t>Graduate student total cost</t>
  </si>
  <si>
    <t>Extra graduate student cost</t>
  </si>
  <si>
    <t>Entrance examination management cost</t>
  </si>
  <si>
    <t xml:space="preserve"> Entrance examination cost</t>
  </si>
  <si>
    <t>Postage (EMS)</t>
  </si>
  <si>
    <t>Preparation cost</t>
  </si>
  <si>
    <t>Purchase and Sale of Fixed Assets</t>
  </si>
  <si>
    <t>Materiality fixed assets buying and a sale</t>
  </si>
  <si>
    <t>Structure purchase cost</t>
  </si>
  <si>
    <t>Fixture purchase cost</t>
  </si>
  <si>
    <t>Books purchasing cost</t>
  </si>
  <si>
    <t>Fixed debt redemption</t>
  </si>
  <si>
    <t>Fixed debt redemption</t>
  </si>
  <si>
    <t>Fixed (Long-Term) debt redemption</t>
  </si>
  <si>
    <t xml:space="preserve">Total </t>
  </si>
  <si>
    <t>(Unit: \1,000)</t>
  </si>
  <si>
    <t xml:space="preserve">Calaulation </t>
  </si>
  <si>
    <t>PLUS OR MINUS</t>
  </si>
  <si>
    <t>Categrory</t>
  </si>
  <si>
    <t xml:space="preserve">Total </t>
  </si>
  <si>
    <t>EXPENSES</t>
  </si>
  <si>
    <t>category  I</t>
  </si>
  <si>
    <t>category  1-(1)</t>
  </si>
  <si>
    <t>category  1-(1)-①</t>
  </si>
  <si>
    <t>Staff a legal reserve operating cost</t>
  </si>
  <si>
    <t>Goods consumption expenses</t>
  </si>
  <si>
    <t>Extra tax and public tax cost</t>
  </si>
  <si>
    <t>Education and training cost</t>
  </si>
  <si>
    <t>Public information cost</t>
  </si>
  <si>
    <t>Event cost</t>
  </si>
  <si>
    <t xml:space="preserve">Moving out Cost </t>
  </si>
  <si>
    <t>Moving out Operating Cost</t>
  </si>
  <si>
    <t>Moving out  legal Reserve Operating Cost</t>
  </si>
  <si>
    <t>Preparation cost</t>
  </si>
  <si>
    <t>Materiality fixed assets buying and a sale</t>
  </si>
  <si>
    <t>Fixture purchase cost</t>
  </si>
  <si>
    <t>Construction temporary account</t>
  </si>
  <si>
    <t>Long term liability redemption</t>
  </si>
  <si>
    <t>Other long term liability redemption</t>
  </si>
  <si>
    <t>Payroll</t>
  </si>
  <si>
    <t>Payroll</t>
  </si>
  <si>
    <t xml:space="preserve">Article 1   </t>
  </si>
  <si>
    <t xml:space="preserve">Article 2 – The Expenditure Description  </t>
  </si>
  <si>
    <t xml:space="preserve">Article 1 </t>
  </si>
  <si>
    <t>Article 2 – The Expenditure Description</t>
  </si>
  <si>
    <t>janitorial costs</t>
  </si>
  <si>
    <t>(Unit: \1,000)</t>
  </si>
  <si>
    <t>EXPENSES</t>
  </si>
  <si>
    <t xml:space="preserve">Calaulation </t>
  </si>
  <si>
    <t>category  I</t>
  </si>
  <si>
    <t>category  1-(1)</t>
  </si>
  <si>
    <t>category  1-(1)-①</t>
  </si>
  <si>
    <t>PLUS OR MINUS</t>
  </si>
  <si>
    <t>Categrory</t>
  </si>
  <si>
    <t xml:space="preserve">Teaching staff wage </t>
  </si>
  <si>
    <t>Teaching staff bonus</t>
  </si>
  <si>
    <t>Staff sundry allowance</t>
  </si>
  <si>
    <t>Teaching staff a legal reserve operating cost</t>
  </si>
  <si>
    <t>A part-time lecture cost</t>
  </si>
  <si>
    <t>Special a part-time lecture cost</t>
  </si>
  <si>
    <t>Teaching staff retirement grant</t>
  </si>
  <si>
    <t>staff a legal reserve operating cost</t>
  </si>
  <si>
    <t>general building management costs</t>
  </si>
  <si>
    <t xml:space="preserve">equipment management costs </t>
  </si>
  <si>
    <t>etc.</t>
  </si>
  <si>
    <t>general building management costs  200</t>
  </si>
  <si>
    <t>Travel Expenses 120</t>
  </si>
  <si>
    <t>Office Supplies  240</t>
  </si>
  <si>
    <t>Printing and Publication Costs</t>
  </si>
  <si>
    <t>Printing and Publication Costs  250</t>
  </si>
  <si>
    <t>Correspondence Costs</t>
  </si>
  <si>
    <t>Welfare cost   240</t>
  </si>
  <si>
    <t>Tax &amp; Accounting Training Cost  250</t>
  </si>
  <si>
    <t>Business propulsion cost</t>
  </si>
  <si>
    <t>Transferred Operating Cost</t>
  </si>
  <si>
    <t>Welfare cost</t>
  </si>
  <si>
    <t>Education and training cost(Fire fighing and Electricity)   100</t>
  </si>
  <si>
    <t>Bookbinding Cost   250</t>
  </si>
  <si>
    <t>Books purchasing cost</t>
  </si>
  <si>
    <t>Present  Purchase  500</t>
  </si>
  <si>
    <t>Telephone Bills  120</t>
  </si>
  <si>
    <t>Tuition Income</t>
  </si>
  <si>
    <t>Graduate School tutition</t>
  </si>
  <si>
    <t>Rental income</t>
  </si>
  <si>
    <t xml:space="preserve"> </t>
  </si>
  <si>
    <t xml:space="preserve"> </t>
  </si>
  <si>
    <t>Keep Accounting Commision   10,120</t>
  </si>
  <si>
    <t>고정부채입금</t>
  </si>
  <si>
    <t>장기차입금</t>
  </si>
  <si>
    <t>장기차입금 차입</t>
  </si>
  <si>
    <t>Staff Regular Wages</t>
  </si>
  <si>
    <t>교육외비용</t>
  </si>
  <si>
    <t>지급이자</t>
  </si>
  <si>
    <t>Tree Purchase  100</t>
  </si>
  <si>
    <t xml:space="preserve">The Doctor's Course   </t>
  </si>
  <si>
    <t>미사용전기
이월자금</t>
  </si>
  <si>
    <t>전기이월자금</t>
  </si>
  <si>
    <t>미사용차기
이월자금</t>
  </si>
  <si>
    <t>차기이월자금</t>
  </si>
  <si>
    <t xml:space="preserve">Telephone Bills  </t>
  </si>
  <si>
    <t>Moving out earning business</t>
  </si>
  <si>
    <t>Miscellaneous Income</t>
  </si>
  <si>
    <t>,</t>
  </si>
  <si>
    <t>2017F.Y</t>
  </si>
  <si>
    <t>Tax Cost (Property, etc.)   3,000</t>
  </si>
  <si>
    <t>A Remittance Charge  70</t>
  </si>
  <si>
    <t>Grant commission cost   380</t>
  </si>
  <si>
    <t>A Remittance Charge  20</t>
  </si>
  <si>
    <t>Grant commission cost   30</t>
  </si>
  <si>
    <t>2017 F.Y</t>
  </si>
  <si>
    <t>Vacation English Camp Short- term tution Income  240,000</t>
  </si>
  <si>
    <t>Transferred Operating Cost   160,000</t>
  </si>
  <si>
    <t xml:space="preserve">Transferred legal Reserve Operating Cost(Pension of private school)  </t>
  </si>
  <si>
    <t xml:space="preserve">Transferred legal Reserve Operating Cost(Health Insurance) </t>
  </si>
  <si>
    <t xml:space="preserve">Transferred legal Reserve Operating Cost(Unemployment Insurance) </t>
  </si>
  <si>
    <t xml:space="preserve">Transferred legal Reserve Operating Cost(Occpational health Insurance)  </t>
  </si>
  <si>
    <t>Interest on Deposit Income  10</t>
  </si>
  <si>
    <t>Temporary Worker Costs</t>
  </si>
  <si>
    <t xml:space="preserve">Pension teaching a legal reserve operating cost  </t>
  </si>
  <si>
    <t xml:space="preserve">Health Insurance teaching a legal reserve operating cost  </t>
  </si>
  <si>
    <t xml:space="preserve">Health Insurance staff a legal reserve operating cost   </t>
  </si>
  <si>
    <t xml:space="preserve">Pension staff a legal reserve operating cost   </t>
  </si>
  <si>
    <t xml:space="preserve">Unemployment insurance  </t>
  </si>
  <si>
    <t xml:space="preserve">Occpational health Insurance  </t>
  </si>
  <si>
    <t>Automobile Insurance   1,300</t>
  </si>
  <si>
    <t>A Mimeograph Management  5,584</t>
  </si>
  <si>
    <t xml:space="preserve">Water tank Cleaning  </t>
  </si>
  <si>
    <t xml:space="preserve">Maintenance of fire Management   </t>
  </si>
  <si>
    <t xml:space="preserve">Disinfection, Elevator check </t>
  </si>
  <si>
    <t>Travel Expenses  1,500</t>
  </si>
  <si>
    <t xml:space="preserve">Office Supplies   </t>
  </si>
  <si>
    <t>Charge For The Newspaper   120</t>
  </si>
  <si>
    <t xml:space="preserve">Brochure Making  </t>
  </si>
  <si>
    <t xml:space="preserve">Electricity Service Costs  </t>
  </si>
  <si>
    <t xml:space="preserve">Water Service Costs    </t>
  </si>
  <si>
    <t xml:space="preserve">Telephone Bills &amp; Education Internet Bills </t>
  </si>
  <si>
    <t xml:space="preserve">A Remittance Charge   </t>
  </si>
  <si>
    <t xml:space="preserve">Advertise for  help Commision   </t>
  </si>
  <si>
    <t>Present Purchase   2,000</t>
  </si>
  <si>
    <t>Opening Ceremony &amp; Closing Ceremony   3,800</t>
  </si>
  <si>
    <t xml:space="preserve">Bookbinding Cost </t>
  </si>
  <si>
    <t xml:space="preserve">Students food expenses  </t>
  </si>
  <si>
    <t xml:space="preserve">Dissertation making  </t>
  </si>
  <si>
    <t xml:space="preserve">etc.    </t>
  </si>
  <si>
    <t xml:space="preserve">Public relation magazine </t>
  </si>
  <si>
    <t xml:space="preserve">Program purchase cost  </t>
  </si>
  <si>
    <t xml:space="preserve">Fixed (Long-Term) debt redemption  </t>
  </si>
  <si>
    <t xml:space="preserve">Fixed (Long-Term) debt redemption(etc.)    </t>
  </si>
  <si>
    <t>Transferred earning business</t>
  </si>
  <si>
    <t>Management Cost</t>
  </si>
  <si>
    <t>기타교육외비용</t>
  </si>
  <si>
    <t>잡손실</t>
  </si>
  <si>
    <t>전기오류수정손실</t>
  </si>
  <si>
    <t xml:space="preserve">2018 TLBU Budget Report -Foundation </t>
  </si>
  <si>
    <t>(1) 2018 TLBU Budget Report -Corporation Income   : -9,433,113,667 (WON)</t>
  </si>
  <si>
    <t>(2) 2018 TLBU Budget Report -Corporation Expenses : -9,433,113,667 (WON)</t>
  </si>
  <si>
    <t xml:space="preserve">1) Staff Wage                           :    56,095,080 (WON) </t>
  </si>
  <si>
    <t xml:space="preserve">2) Management Cost                  :    26,252,301 (WON) </t>
  </si>
  <si>
    <t xml:space="preserve">3) Moving out Cost                    :    83,545,000 (WON) </t>
  </si>
  <si>
    <t xml:space="preserve">4) Transferred earning business    :    50,000,000 (WON) </t>
  </si>
  <si>
    <t xml:space="preserve">5) Management Cost                  :    14,062,000 (WON) </t>
  </si>
  <si>
    <t>6) Long term liability redemption   :    47,904,780 (WON)</t>
  </si>
  <si>
    <t>2018 TLBU Budget Report -Corporation (INCOME)</t>
  </si>
  <si>
    <t>2018F.Y</t>
  </si>
  <si>
    <t>General Contributions 123,822</t>
  </si>
  <si>
    <t>Appotinted contribution 46,197</t>
  </si>
  <si>
    <t xml:space="preserve">Miscellaneous Income </t>
  </si>
  <si>
    <t>2018 TLBU Budget Report -Corporation (EXPENSES)</t>
  </si>
  <si>
    <t>2018F.Y</t>
  </si>
  <si>
    <t>Long term accrued expenses redemption  46,197</t>
  </si>
  <si>
    <t>Moving out  legal Reserve Operating Cost 109,797</t>
  </si>
  <si>
    <t xml:space="preserve">Conference cost   </t>
  </si>
  <si>
    <t>Event cost  500</t>
  </si>
  <si>
    <t>Wage 51,600</t>
  </si>
  <si>
    <t>Pension teaching a legal reserve operating cost  1,894</t>
  </si>
  <si>
    <t>Health Insurance teaching a legal reserve operating cost   1,689</t>
  </si>
  <si>
    <t>Occpational health Insurance &amp; Unemployment Insurance a 
legal reserve operating cost   912</t>
  </si>
  <si>
    <t>2018 TLBU Budget Report -Corporation (INCOME)</t>
  </si>
  <si>
    <t>Lease income 68,640</t>
  </si>
  <si>
    <t>2018 TLBU Budget Report -Corporation (EXPENSES)</t>
  </si>
  <si>
    <t xml:space="preserve">Electricity Service Costs   </t>
  </si>
  <si>
    <t>Tax Cost (Property, etc.)   7,892</t>
  </si>
  <si>
    <t>Moving out earning business 50,000</t>
  </si>
  <si>
    <t>Long term accrued expenses redemption  1,708</t>
  </si>
  <si>
    <t xml:space="preserve">2018 TLBU Budget Report -University </t>
  </si>
  <si>
    <t>(1) 2018 TLBU Budget Report -University Income   : 5,752,811,402 (WON)</t>
  </si>
  <si>
    <t>(2) 2018 TLBU Budget Report -University Expenses : 5,752,811,402(WON)</t>
  </si>
  <si>
    <t xml:space="preserve">1) Staff Wage                              :  384,212,301 (WON) </t>
  </si>
  <si>
    <t xml:space="preserve">2) Management Cost                     :  544,719,643 (WON) </t>
  </si>
  <si>
    <t>3) Study and Graduate Student Cost : 196,650,000 (WON)</t>
  </si>
  <si>
    <t xml:space="preserve">4) Purchase and Sale of Fixed Assets :    3,000,000 (WON) </t>
  </si>
  <si>
    <t>5) Long term liability redemption   :    957,829,458 (WON)</t>
  </si>
  <si>
    <t>2018 TLBU Budget Report -University (INCOME)</t>
  </si>
  <si>
    <t>2018 F.Y</t>
  </si>
  <si>
    <t>General Contributions 1,072,830</t>
  </si>
  <si>
    <t>accommodation 771,120</t>
  </si>
  <si>
    <t>Miscellaneous Income 1,200</t>
  </si>
  <si>
    <t>2018 TLBU Budget Report -University (EXPENSES)</t>
  </si>
  <si>
    <t>Teaching staff wage  151,200</t>
  </si>
  <si>
    <t xml:space="preserve">재해부담금 </t>
  </si>
  <si>
    <t>Staff Regular Wages   170,760</t>
  </si>
  <si>
    <t>Temporary Worker Costs 36,000</t>
  </si>
  <si>
    <t>building management costs  5,000</t>
  </si>
  <si>
    <t>equipment management costs(Elevator) 13,488</t>
  </si>
  <si>
    <t>Defense Cost   3,168</t>
  </si>
  <si>
    <t>Business Car 2,400</t>
  </si>
  <si>
    <t xml:space="preserve">Private Auto Tax   </t>
  </si>
  <si>
    <t>Welfare cost  1,200</t>
  </si>
  <si>
    <t xml:space="preserve">Homepage Renewal    </t>
  </si>
  <si>
    <t>ISI total cost    275,155</t>
  </si>
  <si>
    <t>Graduate student scholarship  3,641,400</t>
  </si>
  <si>
    <t>Paris Field Study  98,800</t>
  </si>
  <si>
    <t>Preparation cost   20,000</t>
  </si>
  <si>
    <t>Allowance-1</t>
  </si>
  <si>
    <t>Allowance-2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</si>
</sst>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0.0"/>
    <numFmt numFmtId="196" formatCode="#,##0_);[Red]\(#,##0\)"/>
    <numFmt numFmtId="197" formatCode="mm&quot;월&quot;\ dd&quot;일&quot;"/>
    <numFmt numFmtId="198" formatCode="[$€-2]\ #,##0.00_);[Red]\([$€-2]\ #,##0.00\)"/>
  </numFmts>
  <fonts count="50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b/>
      <sz val="11"/>
      <name val="굴림"/>
      <family val="3"/>
    </font>
    <font>
      <sz val="11"/>
      <color indexed="63"/>
      <name val="돋움"/>
      <family val="3"/>
    </font>
    <font>
      <b/>
      <u val="single"/>
      <sz val="25"/>
      <name val="Times New Roman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u val="single"/>
      <sz val="18"/>
      <name val="굴림"/>
      <family val="3"/>
    </font>
    <font>
      <sz val="10"/>
      <name val="Verdana"/>
      <family val="2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rgb="FF000000"/>
      <name val="Verdana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1" fontId="1" fillId="0" borderId="0" xfId="48" applyFont="1" applyAlignment="1">
      <alignment vertical="center"/>
    </xf>
    <xf numFmtId="41" fontId="1" fillId="0" borderId="0" xfId="48" applyFont="1" applyAlignment="1">
      <alignment horizontal="right" vertical="center"/>
    </xf>
    <xf numFmtId="41" fontId="3" fillId="0" borderId="10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1" fillId="0" borderId="12" xfId="48" applyFont="1" applyBorder="1" applyAlignment="1">
      <alignment vertical="center"/>
    </xf>
    <xf numFmtId="41" fontId="3" fillId="0" borderId="12" xfId="48" applyFont="1" applyBorder="1" applyAlignment="1">
      <alignment vertical="center"/>
    </xf>
    <xf numFmtId="41" fontId="3" fillId="0" borderId="13" xfId="48" applyFont="1" applyBorder="1" applyAlignment="1">
      <alignment vertical="center"/>
    </xf>
    <xf numFmtId="41" fontId="1" fillId="0" borderId="13" xfId="48" applyFont="1" applyBorder="1" applyAlignment="1">
      <alignment vertical="center"/>
    </xf>
    <xf numFmtId="41" fontId="1" fillId="0" borderId="14" xfId="48" applyFont="1" applyBorder="1" applyAlignment="1">
      <alignment vertical="center"/>
    </xf>
    <xf numFmtId="41" fontId="3" fillId="0" borderId="10" xfId="48" applyFont="1" applyBorder="1" applyAlignment="1">
      <alignment vertical="center"/>
    </xf>
    <xf numFmtId="41" fontId="1" fillId="0" borderId="15" xfId="48" applyFont="1" applyBorder="1" applyAlignment="1">
      <alignment vertical="center"/>
    </xf>
    <xf numFmtId="41" fontId="3" fillId="0" borderId="15" xfId="48" applyFont="1" applyBorder="1" applyAlignment="1">
      <alignment vertical="center"/>
    </xf>
    <xf numFmtId="41" fontId="1" fillId="0" borderId="10" xfId="48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41" fontId="1" fillId="0" borderId="17" xfId="48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1" fontId="1" fillId="0" borderId="18" xfId="48" applyFont="1" applyBorder="1" applyAlignment="1">
      <alignment vertical="center"/>
    </xf>
    <xf numFmtId="41" fontId="1" fillId="0" borderId="12" xfId="48" applyFont="1" applyBorder="1" applyAlignment="1">
      <alignment horizontal="left" vertical="center"/>
    </xf>
    <xf numFmtId="41" fontId="3" fillId="0" borderId="14" xfId="48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48" applyFont="1" applyAlignment="1">
      <alignment horizontal="left"/>
    </xf>
    <xf numFmtId="0" fontId="1" fillId="0" borderId="0" xfId="0" applyFont="1" applyAlignment="1">
      <alignment horizontal="left" vertical="center"/>
    </xf>
    <xf numFmtId="41" fontId="1" fillId="0" borderId="10" xfId="48" applyFont="1" applyBorder="1" applyAlignment="1">
      <alignment horizontal="left" vertical="center"/>
    </xf>
    <xf numFmtId="41" fontId="1" fillId="0" borderId="14" xfId="48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1" fontId="1" fillId="0" borderId="15" xfId="48" applyFont="1" applyBorder="1" applyAlignment="1">
      <alignment horizontal="left" vertical="center"/>
    </xf>
    <xf numFmtId="41" fontId="3" fillId="0" borderId="20" xfId="48" applyFont="1" applyBorder="1" applyAlignment="1">
      <alignment horizontal="center" vertical="center"/>
    </xf>
    <xf numFmtId="41" fontId="3" fillId="0" borderId="0" xfId="48" applyFont="1" applyBorder="1" applyAlignment="1">
      <alignment vertical="center"/>
    </xf>
    <xf numFmtId="41" fontId="1" fillId="0" borderId="0" xfId="48" applyFont="1" applyBorder="1" applyAlignment="1">
      <alignment vertical="center"/>
    </xf>
    <xf numFmtId="41" fontId="3" fillId="0" borderId="19" xfId="48" applyFont="1" applyBorder="1" applyAlignment="1">
      <alignment vertical="center"/>
    </xf>
    <xf numFmtId="41" fontId="1" fillId="0" borderId="21" xfId="48" applyFont="1" applyBorder="1" applyAlignment="1">
      <alignment vertical="center"/>
    </xf>
    <xf numFmtId="41" fontId="1" fillId="0" borderId="22" xfId="48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48" applyFont="1" applyAlignment="1">
      <alignment horizontal="right"/>
    </xf>
    <xf numFmtId="41" fontId="1" fillId="0" borderId="0" xfId="48" applyFont="1" applyAlignment="1">
      <alignment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0" xfId="48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1" fontId="1" fillId="0" borderId="10" xfId="48" applyFont="1" applyBorder="1" applyAlignment="1">
      <alignment horizontal="right" vertical="center"/>
    </xf>
    <xf numFmtId="41" fontId="3" fillId="33" borderId="10" xfId="48" applyFont="1" applyFill="1" applyBorder="1" applyAlignment="1">
      <alignment horizontal="center" vertical="center"/>
    </xf>
    <xf numFmtId="0" fontId="48" fillId="0" borderId="0" xfId="0" applyFont="1" applyAlignment="1">
      <alignment horizontal="left" indent="2"/>
    </xf>
    <xf numFmtId="0" fontId="49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48" fillId="0" borderId="0" xfId="0" applyFont="1" applyAlignment="1">
      <alignment horizontal="left" indent="4"/>
    </xf>
    <xf numFmtId="0" fontId="48" fillId="0" borderId="0" xfId="0" applyFont="1" applyAlignment="1">
      <alignment horizontal="justify"/>
    </xf>
    <xf numFmtId="41" fontId="1" fillId="0" borderId="12" xfId="48" applyFont="1" applyFill="1" applyBorder="1" applyAlignment="1">
      <alignment vertical="center"/>
    </xf>
    <xf numFmtId="41" fontId="0" fillId="0" borderId="0" xfId="48" applyFont="1" applyAlignment="1">
      <alignment/>
    </xf>
    <xf numFmtId="41" fontId="10" fillId="0" borderId="12" xfId="48" applyFont="1" applyFill="1" applyBorder="1" applyAlignment="1">
      <alignment horizontal="left" vertical="center"/>
    </xf>
    <xf numFmtId="41" fontId="1" fillId="0" borderId="14" xfId="48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horizontal="right" vertical="center"/>
    </xf>
    <xf numFmtId="41" fontId="10" fillId="0" borderId="14" xfId="48" applyFont="1" applyFill="1" applyBorder="1" applyAlignment="1">
      <alignment horizontal="left" vertical="center"/>
    </xf>
    <xf numFmtId="41" fontId="1" fillId="0" borderId="12" xfId="48" applyFont="1" applyFill="1" applyBorder="1" applyAlignment="1">
      <alignment horizontal="left" vertical="center"/>
    </xf>
    <xf numFmtId="41" fontId="1" fillId="0" borderId="12" xfId="48" applyFont="1" applyBorder="1" applyAlignment="1">
      <alignment vertical="center" wrapText="1"/>
    </xf>
    <xf numFmtId="41" fontId="0" fillId="0" borderId="0" xfId="0" applyNumberFormat="1" applyAlignment="1">
      <alignment/>
    </xf>
    <xf numFmtId="41" fontId="10" fillId="0" borderId="12" xfId="48" applyFont="1" applyBorder="1" applyAlignment="1">
      <alignment vertical="center"/>
    </xf>
    <xf numFmtId="41" fontId="10" fillId="0" borderId="0" xfId="48" applyFont="1" applyBorder="1" applyAlignment="1">
      <alignment vertical="center"/>
    </xf>
    <xf numFmtId="41" fontId="10" fillId="0" borderId="14" xfId="48" applyFont="1" applyBorder="1" applyAlignment="1">
      <alignment vertical="center"/>
    </xf>
    <xf numFmtId="41" fontId="10" fillId="0" borderId="18" xfId="48" applyFont="1" applyBorder="1" applyAlignment="1">
      <alignment vertical="center"/>
    </xf>
    <xf numFmtId="41" fontId="11" fillId="0" borderId="0" xfId="48" applyFont="1" applyBorder="1" applyAlignment="1">
      <alignment vertical="center"/>
    </xf>
    <xf numFmtId="41" fontId="3" fillId="0" borderId="12" xfId="48" applyFont="1" applyBorder="1" applyAlignment="1">
      <alignment horizontal="center" vertical="center"/>
    </xf>
    <xf numFmtId="41" fontId="3" fillId="0" borderId="13" xfId="48" applyFont="1" applyBorder="1" applyAlignment="1">
      <alignment horizontal="center" vertical="center"/>
    </xf>
    <xf numFmtId="41" fontId="3" fillId="0" borderId="15" xfId="48" applyFont="1" applyBorder="1" applyAlignment="1">
      <alignment horizontal="center" vertical="center"/>
    </xf>
    <xf numFmtId="41" fontId="3" fillId="0" borderId="23" xfId="48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41" fontId="3" fillId="0" borderId="24" xfId="48" applyFont="1" applyBorder="1" applyAlignment="1">
      <alignment horizontal="center" vertical="center"/>
    </xf>
    <xf numFmtId="41" fontId="1" fillId="0" borderId="23" xfId="48" applyFont="1" applyBorder="1" applyAlignment="1">
      <alignment vertical="center"/>
    </xf>
    <xf numFmtId="41" fontId="1" fillId="0" borderId="24" xfId="48" applyFont="1" applyBorder="1" applyAlignment="1">
      <alignment vertical="center"/>
    </xf>
    <xf numFmtId="41" fontId="3" fillId="0" borderId="15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4" xfId="48" applyFont="1" applyFill="1" applyBorder="1" applyAlignment="1">
      <alignment horizontal="center" vertical="center"/>
    </xf>
    <xf numFmtId="41" fontId="1" fillId="0" borderId="10" xfId="48" applyFont="1" applyBorder="1" applyAlignment="1">
      <alignment vertical="center" wrapText="1"/>
    </xf>
    <xf numFmtId="41" fontId="1" fillId="0" borderId="18" xfId="48" applyFont="1" applyBorder="1" applyAlignment="1">
      <alignment vertical="center" wrapText="1"/>
    </xf>
    <xf numFmtId="41" fontId="1" fillId="0" borderId="14" xfId="48" applyFont="1" applyBorder="1" applyAlignment="1">
      <alignment vertical="center" wrapText="1"/>
    </xf>
    <xf numFmtId="41" fontId="1" fillId="0" borderId="13" xfId="48" applyFont="1" applyBorder="1" applyAlignment="1">
      <alignment horizontal="center" vertical="center"/>
    </xf>
    <xf numFmtId="41" fontId="1" fillId="0" borderId="15" xfId="48" applyFont="1" applyFill="1" applyBorder="1" applyAlignment="1">
      <alignment vertical="center"/>
    </xf>
    <xf numFmtId="41" fontId="1" fillId="0" borderId="16" xfId="48" applyFont="1" applyBorder="1" applyAlignment="1">
      <alignment vertical="center"/>
    </xf>
    <xf numFmtId="41" fontId="5" fillId="0" borderId="0" xfId="48" applyFont="1" applyAlignment="1">
      <alignment horizontal="center" vertical="center"/>
    </xf>
    <xf numFmtId="41" fontId="3" fillId="33" borderId="19" xfId="48" applyFont="1" applyFill="1" applyBorder="1" applyAlignment="1">
      <alignment horizontal="center" vertical="center"/>
    </xf>
    <xf numFmtId="41" fontId="3" fillId="33" borderId="20" xfId="48" applyFont="1" applyFill="1" applyBorder="1" applyAlignment="1">
      <alignment horizontal="center" vertical="center"/>
    </xf>
    <xf numFmtId="41" fontId="3" fillId="33" borderId="11" xfId="48" applyFont="1" applyFill="1" applyBorder="1" applyAlignment="1">
      <alignment horizontal="center" vertical="center"/>
    </xf>
    <xf numFmtId="41" fontId="3" fillId="0" borderId="10" xfId="48" applyFont="1" applyBorder="1" applyAlignment="1">
      <alignment horizontal="center" vertical="center"/>
    </xf>
    <xf numFmtId="41" fontId="1" fillId="0" borderId="19" xfId="48" applyFont="1" applyBorder="1" applyAlignment="1">
      <alignment horizontal="left" vertical="center"/>
    </xf>
    <xf numFmtId="41" fontId="1" fillId="0" borderId="11" xfId="48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1" fillId="0" borderId="15" xfId="48" applyFont="1" applyBorder="1" applyAlignment="1">
      <alignment horizontal="center" vertical="center"/>
    </xf>
    <xf numFmtId="41" fontId="1" fillId="0" borderId="14" xfId="48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16" xfId="48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24"/>
  <sheetViews>
    <sheetView zoomScalePageLayoutView="0" workbookViewId="0" topLeftCell="A1">
      <selection activeCell="B20" sqref="B20"/>
    </sheetView>
  </sheetViews>
  <sheetFormatPr defaultColWidth="8.88671875" defaultRowHeight="13.5"/>
  <cols>
    <col min="2" max="2" width="66.10546875" style="0" customWidth="1"/>
    <col min="5" max="5" width="16.5546875" style="0" bestFit="1" customWidth="1"/>
  </cols>
  <sheetData>
    <row r="4" ht="20.25">
      <c r="B4" s="49" t="s">
        <v>275</v>
      </c>
    </row>
    <row r="5" ht="14.25">
      <c r="B5" s="50"/>
    </row>
    <row r="6" ht="14.25">
      <c r="B6" s="50"/>
    </row>
    <row r="7" ht="14.25">
      <c r="B7" s="50" t="s">
        <v>163</v>
      </c>
    </row>
    <row r="8" ht="22.5" customHeight="1">
      <c r="B8" s="50" t="s">
        <v>276</v>
      </c>
    </row>
    <row r="9" ht="22.5" customHeight="1">
      <c r="B9" s="50" t="s">
        <v>277</v>
      </c>
    </row>
    <row r="10" ht="22.5" customHeight="1">
      <c r="B10" s="50"/>
    </row>
    <row r="11" ht="22.5" customHeight="1">
      <c r="B11" s="50"/>
    </row>
    <row r="12" ht="22.5" customHeight="1">
      <c r="B12" s="50" t="s">
        <v>164</v>
      </c>
    </row>
    <row r="13" ht="22.5" customHeight="1">
      <c r="B13" s="50" t="s">
        <v>278</v>
      </c>
    </row>
    <row r="14" spans="2:5" ht="22.5" customHeight="1">
      <c r="B14" s="50" t="s">
        <v>279</v>
      </c>
      <c r="E14" s="55"/>
    </row>
    <row r="15" spans="2:5" ht="22.5" customHeight="1">
      <c r="B15" s="50" t="s">
        <v>280</v>
      </c>
      <c r="E15" s="55"/>
    </row>
    <row r="16" spans="2:5" ht="22.5" customHeight="1">
      <c r="B16" s="50" t="s">
        <v>281</v>
      </c>
      <c r="E16" s="55"/>
    </row>
    <row r="17" spans="2:5" ht="22.5" customHeight="1">
      <c r="B17" s="50" t="s">
        <v>282</v>
      </c>
      <c r="E17" s="55"/>
    </row>
    <row r="18" spans="2:5" ht="22.5" customHeight="1">
      <c r="B18" s="50" t="s">
        <v>283</v>
      </c>
      <c r="E18" s="55"/>
    </row>
    <row r="19" spans="2:5" ht="22.5" customHeight="1">
      <c r="B19" s="50"/>
      <c r="E19" s="55"/>
    </row>
    <row r="20" ht="22.5" customHeight="1">
      <c r="B20" s="50"/>
    </row>
    <row r="21" ht="14.25">
      <c r="B21" s="51"/>
    </row>
    <row r="22" ht="14.25">
      <c r="B22" s="51"/>
    </row>
    <row r="23" ht="14.25">
      <c r="B23" s="51"/>
    </row>
    <row r="24" ht="14.25">
      <c r="B24" s="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B7">
      <selection activeCell="F23" sqref="F23"/>
    </sheetView>
  </sheetViews>
  <sheetFormatPr defaultColWidth="8.88671875" defaultRowHeight="13.5"/>
  <cols>
    <col min="1" max="1" width="11.10546875" style="39" bestFit="1" customWidth="1"/>
    <col min="2" max="2" width="36.10546875" style="39" bestFit="1" customWidth="1"/>
    <col min="3" max="3" width="14.77734375" style="38" bestFit="1" customWidth="1"/>
    <col min="4" max="4" width="7.10546875" style="38" bestFit="1" customWidth="1"/>
    <col min="5" max="5" width="15.88671875" style="39" bestFit="1" customWidth="1"/>
    <col min="6" max="6" width="12.10546875" style="40" bestFit="1" customWidth="1"/>
    <col min="7" max="7" width="12.10546875" style="41" bestFit="1" customWidth="1"/>
    <col min="8" max="8" width="5.3359375" style="38" bestFit="1" customWidth="1"/>
    <col min="9" max="9" width="16.77734375" style="38" customWidth="1"/>
    <col min="10" max="16384" width="8.88671875" style="38" customWidth="1"/>
  </cols>
  <sheetData>
    <row r="2" spans="1:8" ht="33.75" customHeight="1">
      <c r="A2" s="98" t="s">
        <v>161</v>
      </c>
      <c r="B2" s="98"/>
      <c r="C2" s="98"/>
      <c r="D2" s="98"/>
      <c r="E2" s="98"/>
      <c r="F2" s="98"/>
      <c r="G2" s="98"/>
      <c r="H2" s="98"/>
    </row>
    <row r="3" spans="1:8" ht="37.5" customHeight="1">
      <c r="A3" s="99" t="s">
        <v>61</v>
      </c>
      <c r="B3" s="99"/>
      <c r="C3" s="99"/>
      <c r="D3" s="99"/>
      <c r="E3" s="99"/>
      <c r="F3" s="99"/>
      <c r="G3" s="99"/>
      <c r="H3" s="99"/>
    </row>
    <row r="4" ht="4.5" customHeight="1"/>
    <row r="5" spans="1:8" s="44" customFormat="1" ht="24.75" customHeight="1">
      <c r="A5" s="106" t="s">
        <v>62</v>
      </c>
      <c r="B5" s="106" t="s">
        <v>62</v>
      </c>
      <c r="C5" s="106" t="s">
        <v>81</v>
      </c>
      <c r="D5" s="106" t="s">
        <v>82</v>
      </c>
      <c r="E5" s="106" t="s">
        <v>83</v>
      </c>
      <c r="F5" s="107" t="s">
        <v>84</v>
      </c>
      <c r="G5" s="107"/>
      <c r="H5" s="106" t="s">
        <v>85</v>
      </c>
    </row>
    <row r="6" spans="1:8" s="44" customFormat="1" ht="29.25" customHeight="1">
      <c r="A6" s="106"/>
      <c r="B6" s="106"/>
      <c r="C6" s="106"/>
      <c r="D6" s="106"/>
      <c r="E6" s="106"/>
      <c r="F6" s="45" t="s">
        <v>86</v>
      </c>
      <c r="G6" s="43" t="s">
        <v>84</v>
      </c>
      <c r="H6" s="106"/>
    </row>
    <row r="7" spans="1:8" s="44" customFormat="1" ht="17.25" customHeight="1">
      <c r="A7" s="106" t="s">
        <v>87</v>
      </c>
      <c r="B7" s="106" t="s">
        <v>88</v>
      </c>
      <c r="C7" s="46" t="s">
        <v>89</v>
      </c>
      <c r="D7" s="46"/>
      <c r="E7" s="42">
        <v>5</v>
      </c>
      <c r="F7" s="47">
        <v>28080</v>
      </c>
      <c r="G7" s="15">
        <f>E7*F7</f>
        <v>140400</v>
      </c>
      <c r="H7" s="46"/>
    </row>
    <row r="8" spans="1:8" s="44" customFormat="1" ht="17.25" customHeight="1">
      <c r="A8" s="106"/>
      <c r="B8" s="106"/>
      <c r="C8" s="46"/>
      <c r="D8" s="46"/>
      <c r="E8" s="42"/>
      <c r="F8" s="47"/>
      <c r="G8" s="15" t="s">
        <v>207</v>
      </c>
      <c r="H8" s="46"/>
    </row>
    <row r="9" spans="1:8" s="44" customFormat="1" ht="17.25" customHeight="1">
      <c r="A9" s="106"/>
      <c r="B9" s="106"/>
      <c r="C9" s="106" t="s">
        <v>90</v>
      </c>
      <c r="D9" s="106"/>
      <c r="E9" s="42">
        <f>SUM(E7:E8)</f>
        <v>5</v>
      </c>
      <c r="F9" s="15">
        <f>SUM(F7:F8)</f>
        <v>28080</v>
      </c>
      <c r="G9" s="15">
        <f>E9*F9</f>
        <v>140400</v>
      </c>
      <c r="H9" s="46"/>
    </row>
    <row r="10" spans="1:8" s="44" customFormat="1" ht="17.25" customHeight="1">
      <c r="A10" s="106"/>
      <c r="B10" s="42" t="s">
        <v>91</v>
      </c>
      <c r="C10" s="46"/>
      <c r="D10" s="46"/>
      <c r="E10" s="42"/>
      <c r="F10" s="47"/>
      <c r="G10" s="15"/>
      <c r="H10" s="46"/>
    </row>
    <row r="11" spans="1:8" s="44" customFormat="1" ht="17.25" customHeight="1">
      <c r="A11" s="106"/>
      <c r="B11" s="42" t="s">
        <v>335</v>
      </c>
      <c r="C11" s="46"/>
      <c r="D11" s="46"/>
      <c r="E11" s="42">
        <v>5</v>
      </c>
      <c r="F11" s="47">
        <v>1200</v>
      </c>
      <c r="G11" s="15">
        <f>E11*F11</f>
        <v>6000</v>
      </c>
      <c r="H11" s="46"/>
    </row>
    <row r="12" spans="1:8" s="44" customFormat="1" ht="17.25" customHeight="1">
      <c r="A12" s="106"/>
      <c r="B12" s="42" t="s">
        <v>336</v>
      </c>
      <c r="C12" s="46"/>
      <c r="D12" s="46"/>
      <c r="E12" s="42">
        <v>2</v>
      </c>
      <c r="F12" s="47">
        <v>2400</v>
      </c>
      <c r="G12" s="15">
        <f>E12*F12</f>
        <v>4800</v>
      </c>
      <c r="H12" s="46"/>
    </row>
    <row r="13" spans="1:8" s="44" customFormat="1" ht="17.25" customHeight="1">
      <c r="A13" s="106"/>
      <c r="B13" s="42" t="s">
        <v>100</v>
      </c>
      <c r="C13" s="46"/>
      <c r="D13" s="46"/>
      <c r="E13" s="42">
        <v>5</v>
      </c>
      <c r="F13" s="47">
        <v>1672.544</v>
      </c>
      <c r="G13" s="15">
        <f>E13*F13</f>
        <v>8362.720000000001</v>
      </c>
      <c r="H13" s="46"/>
    </row>
    <row r="14" spans="1:8" s="44" customFormat="1" ht="17.25" customHeight="1">
      <c r="A14" s="106"/>
      <c r="B14" s="42" t="s">
        <v>93</v>
      </c>
      <c r="C14" s="46"/>
      <c r="D14" s="46"/>
      <c r="E14" s="42"/>
      <c r="F14" s="47"/>
      <c r="G14" s="15"/>
      <c r="H14" s="46"/>
    </row>
    <row r="15" spans="1:8" s="44" customFormat="1" ht="17.25" customHeight="1">
      <c r="A15" s="106"/>
      <c r="B15" s="108" t="s">
        <v>94</v>
      </c>
      <c r="C15" s="108"/>
      <c r="D15" s="108"/>
      <c r="E15" s="58">
        <v>5</v>
      </c>
      <c r="F15" s="59">
        <f>G15/E15</f>
        <v>31912.544</v>
      </c>
      <c r="G15" s="59">
        <f>SUM(G9,G10:G13)</f>
        <v>159562.72</v>
      </c>
      <c r="H15" s="46"/>
    </row>
    <row r="16" spans="1:8" s="44" customFormat="1" ht="17.25" customHeight="1">
      <c r="A16" s="106" t="s">
        <v>95</v>
      </c>
      <c r="B16" s="42" t="s">
        <v>96</v>
      </c>
      <c r="C16" s="46"/>
      <c r="D16" s="46"/>
      <c r="E16" s="42"/>
      <c r="F16" s="47"/>
      <c r="G16" s="15"/>
      <c r="H16" s="46"/>
    </row>
    <row r="17" spans="1:8" s="44" customFormat="1" ht="17.25" customHeight="1">
      <c r="A17" s="106"/>
      <c r="B17" s="42" t="s">
        <v>97</v>
      </c>
      <c r="C17" s="46"/>
      <c r="D17" s="46"/>
      <c r="E17" s="42"/>
      <c r="F17" s="47"/>
      <c r="G17" s="15"/>
      <c r="H17" s="46"/>
    </row>
    <row r="18" spans="1:8" s="44" customFormat="1" ht="17.25" customHeight="1">
      <c r="A18" s="106"/>
      <c r="B18" s="108" t="s">
        <v>94</v>
      </c>
      <c r="C18" s="108"/>
      <c r="D18" s="108"/>
      <c r="E18" s="58"/>
      <c r="F18" s="59"/>
      <c r="G18" s="12"/>
      <c r="H18" s="46"/>
    </row>
    <row r="19" spans="1:8" s="44" customFormat="1" ht="17.25" customHeight="1">
      <c r="A19" s="42" t="s">
        <v>70</v>
      </c>
      <c r="B19" s="42" t="s">
        <v>88</v>
      </c>
      <c r="C19" s="46"/>
      <c r="D19" s="46"/>
      <c r="E19" s="42"/>
      <c r="F19" s="47"/>
      <c r="G19" s="15"/>
      <c r="H19" s="46"/>
    </row>
    <row r="20" spans="1:8" s="44" customFormat="1" ht="17.25" customHeight="1">
      <c r="A20" s="106" t="s">
        <v>98</v>
      </c>
      <c r="B20" s="42" t="s">
        <v>88</v>
      </c>
      <c r="C20" s="46"/>
      <c r="D20" s="46"/>
      <c r="E20" s="42">
        <v>7</v>
      </c>
      <c r="F20" s="47">
        <v>24381.686</v>
      </c>
      <c r="G20" s="15">
        <f>E20*F20</f>
        <v>170671.80200000003</v>
      </c>
      <c r="H20" s="46"/>
    </row>
    <row r="21" spans="1:8" s="44" customFormat="1" ht="17.25" customHeight="1">
      <c r="A21" s="106"/>
      <c r="B21" s="42" t="s">
        <v>91</v>
      </c>
      <c r="C21" s="46"/>
      <c r="D21" s="46"/>
      <c r="E21" s="42"/>
      <c r="F21" s="47"/>
      <c r="G21" s="15"/>
      <c r="H21" s="46"/>
    </row>
    <row r="22" spans="1:8" s="44" customFormat="1" ht="17.25" customHeight="1">
      <c r="A22" s="106"/>
      <c r="B22" s="42" t="s">
        <v>92</v>
      </c>
      <c r="C22" s="46"/>
      <c r="D22" s="46"/>
      <c r="E22" s="42">
        <v>7</v>
      </c>
      <c r="F22" s="47">
        <v>7851.984</v>
      </c>
      <c r="G22" s="15">
        <v>36088.2</v>
      </c>
      <c r="H22" s="46"/>
    </row>
    <row r="23" spans="1:8" s="44" customFormat="1" ht="17.25" customHeight="1">
      <c r="A23" s="106"/>
      <c r="B23" s="42" t="s">
        <v>100</v>
      </c>
      <c r="C23" s="46"/>
      <c r="D23" s="46"/>
      <c r="E23" s="42">
        <v>7</v>
      </c>
      <c r="F23" s="47">
        <v>2555.654</v>
      </c>
      <c r="G23" s="15">
        <f>E23*F23</f>
        <v>17889.578</v>
      </c>
      <c r="H23" s="46"/>
    </row>
    <row r="24" spans="1:8" s="44" customFormat="1" ht="17.25" customHeight="1">
      <c r="A24" s="106"/>
      <c r="B24" s="42" t="s">
        <v>93</v>
      </c>
      <c r="C24" s="46"/>
      <c r="D24" s="46"/>
      <c r="E24" s="46"/>
      <c r="F24" s="47"/>
      <c r="G24" s="15"/>
      <c r="H24" s="46"/>
    </row>
    <row r="25" spans="1:8" s="44" customFormat="1" ht="17.25" customHeight="1">
      <c r="A25" s="106"/>
      <c r="B25" s="108" t="s">
        <v>94</v>
      </c>
      <c r="C25" s="108"/>
      <c r="D25" s="108"/>
      <c r="E25" s="58">
        <f>E23</f>
        <v>7</v>
      </c>
      <c r="F25" s="59">
        <f>G25/E25</f>
        <v>32092.79714285715</v>
      </c>
      <c r="G25" s="59">
        <f>SUM(G20:G24)</f>
        <v>224649.58000000005</v>
      </c>
      <c r="H25" s="46"/>
    </row>
    <row r="26" spans="1:8" s="44" customFormat="1" ht="17.25" customHeight="1">
      <c r="A26" s="106" t="s">
        <v>99</v>
      </c>
      <c r="B26" s="42" t="s">
        <v>99</v>
      </c>
      <c r="C26" s="46"/>
      <c r="D26" s="46"/>
      <c r="E26" s="42"/>
      <c r="F26" s="47"/>
      <c r="G26" s="15"/>
      <c r="H26" s="46"/>
    </row>
    <row r="27" spans="1:8" s="44" customFormat="1" ht="17.25" customHeight="1">
      <c r="A27" s="106"/>
      <c r="B27" s="42" t="s">
        <v>88</v>
      </c>
      <c r="C27" s="46"/>
      <c r="D27" s="46"/>
      <c r="E27" s="42"/>
      <c r="F27" s="47"/>
      <c r="G27" s="15"/>
      <c r="H27" s="46"/>
    </row>
    <row r="28" spans="1:8" s="44" customFormat="1" ht="17.25" customHeight="1">
      <c r="A28" s="106"/>
      <c r="B28" s="42" t="s">
        <v>93</v>
      </c>
      <c r="C28" s="46"/>
      <c r="D28" s="46"/>
      <c r="E28" s="42"/>
      <c r="F28" s="47"/>
      <c r="G28" s="15"/>
      <c r="H28" s="46"/>
    </row>
    <row r="29" spans="1:8" s="44" customFormat="1" ht="17.25" customHeight="1">
      <c r="A29" s="106"/>
      <c r="B29" s="106" t="s">
        <v>94</v>
      </c>
      <c r="C29" s="106"/>
      <c r="D29" s="106"/>
      <c r="E29" s="42"/>
      <c r="F29" s="47"/>
      <c r="G29" s="15"/>
      <c r="H29" s="46"/>
    </row>
    <row r="30" spans="1:8" s="44" customFormat="1" ht="17.25" customHeight="1">
      <c r="A30" s="108" t="s">
        <v>60</v>
      </c>
      <c r="B30" s="108"/>
      <c r="C30" s="108"/>
      <c r="D30" s="108"/>
      <c r="E30" s="58">
        <f>E25+E15</f>
        <v>12</v>
      </c>
      <c r="F30" s="59">
        <f>G30/E30</f>
        <v>32017.69166666667</v>
      </c>
      <c r="G30" s="59">
        <f>G15+G25</f>
        <v>384212.30000000005</v>
      </c>
      <c r="H30" s="46"/>
    </row>
  </sheetData>
  <sheetProtection/>
  <mergeCells count="20">
    <mergeCell ref="B15:D15"/>
    <mergeCell ref="A7:A15"/>
    <mergeCell ref="B18:D18"/>
    <mergeCell ref="A16:A18"/>
    <mergeCell ref="A30:D30"/>
    <mergeCell ref="A2:H2"/>
    <mergeCell ref="A3:H3"/>
    <mergeCell ref="B25:D25"/>
    <mergeCell ref="A20:A25"/>
    <mergeCell ref="B29:D29"/>
    <mergeCell ref="H5:H6"/>
    <mergeCell ref="C9:D9"/>
    <mergeCell ref="A26:A29"/>
    <mergeCell ref="B7:B9"/>
    <mergeCell ref="A5:A6"/>
    <mergeCell ref="B5:B6"/>
    <mergeCell ref="C5:C6"/>
    <mergeCell ref="D5:D6"/>
    <mergeCell ref="E5:E6"/>
    <mergeCell ref="F5:G5"/>
  </mergeCells>
  <printOptions/>
  <pageMargins left="0.53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A1">
      <selection activeCell="G24" sqref="G24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86" t="s">
        <v>284</v>
      </c>
      <c r="B2" s="86"/>
      <c r="C2" s="86"/>
      <c r="D2" s="86"/>
      <c r="E2" s="86"/>
      <c r="F2" s="86"/>
      <c r="G2" s="86"/>
    </row>
    <row r="5" ht="13.5">
      <c r="F5" s="2" t="s">
        <v>57</v>
      </c>
    </row>
    <row r="6" spans="1:7" ht="19.5" customHeight="1">
      <c r="A6" s="87" t="s">
        <v>51</v>
      </c>
      <c r="B6" s="88"/>
      <c r="C6" s="88"/>
      <c r="D6" s="88"/>
      <c r="E6" s="88"/>
      <c r="F6" s="89"/>
      <c r="G6" s="48" t="s">
        <v>79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285</v>
      </c>
      <c r="E7" s="4" t="s">
        <v>225</v>
      </c>
      <c r="F7" s="5" t="s">
        <v>47</v>
      </c>
      <c r="G7" s="4" t="s">
        <v>80</v>
      </c>
    </row>
    <row r="8" spans="1:7" s="6" customFormat="1" ht="19.5" customHeight="1">
      <c r="A8" s="77"/>
      <c r="B8" s="77"/>
      <c r="C8" s="77"/>
      <c r="D8" s="71">
        <f>D9</f>
        <v>0</v>
      </c>
      <c r="E8" s="71">
        <f>E9</f>
        <v>0</v>
      </c>
      <c r="F8" s="72">
        <f>D8-E8</f>
        <v>0</v>
      </c>
      <c r="G8" s="71"/>
    </row>
    <row r="9" spans="1:7" s="6" customFormat="1" ht="19.5" customHeight="1">
      <c r="A9" s="78"/>
      <c r="B9" s="78"/>
      <c r="C9" s="78"/>
      <c r="D9" s="69">
        <f>D10</f>
        <v>0</v>
      </c>
      <c r="E9" s="69">
        <f>E10</f>
        <v>0</v>
      </c>
      <c r="F9" s="70">
        <f>D9-E9</f>
        <v>0</v>
      </c>
      <c r="G9" s="69"/>
    </row>
    <row r="10" spans="1:7" s="6" customFormat="1" ht="19.5" customHeight="1">
      <c r="A10" s="78"/>
      <c r="B10" s="78"/>
      <c r="C10" s="78"/>
      <c r="D10" s="69">
        <v>0</v>
      </c>
      <c r="E10" s="69">
        <v>0</v>
      </c>
      <c r="F10" s="70">
        <f>D10-E10</f>
        <v>0</v>
      </c>
      <c r="G10" s="69"/>
    </row>
    <row r="11" spans="1:7" s="6" customFormat="1" ht="19.5" customHeight="1">
      <c r="A11" s="79"/>
      <c r="B11" s="79"/>
      <c r="C11" s="79"/>
      <c r="D11" s="73"/>
      <c r="E11" s="73"/>
      <c r="F11" s="74"/>
      <c r="G11" s="73"/>
    </row>
    <row r="12" spans="1:7" ht="19.5" customHeight="1">
      <c r="A12" s="7" t="s">
        <v>49</v>
      </c>
      <c r="B12" s="7"/>
      <c r="C12" s="7"/>
      <c r="D12" s="8">
        <f>D13+D16</f>
        <v>220019</v>
      </c>
      <c r="E12" s="8">
        <f>E13+E16</f>
        <v>2311748</v>
      </c>
      <c r="F12" s="9">
        <f>D12-E12</f>
        <v>-2091729</v>
      </c>
      <c r="G12" s="7"/>
    </row>
    <row r="13" spans="1:7" ht="19.5" customHeight="1">
      <c r="A13" s="7"/>
      <c r="B13" s="7" t="s">
        <v>3</v>
      </c>
      <c r="C13" s="7"/>
      <c r="D13" s="8">
        <f>SUM(D14:D15)</f>
        <v>50000</v>
      </c>
      <c r="E13" s="8">
        <f>SUM(E14:E15)</f>
        <v>50000</v>
      </c>
      <c r="F13" s="9">
        <f aca="true" t="shared" si="0" ref="F13:F26">D13-E13</f>
        <v>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270</v>
      </c>
      <c r="D15" s="54">
        <v>50000</v>
      </c>
      <c r="E15" s="54">
        <v>50000</v>
      </c>
      <c r="F15" s="10">
        <f t="shared" si="0"/>
        <v>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170019</v>
      </c>
      <c r="E16" s="8">
        <f>SUM(E17:E18)</f>
        <v>2261748</v>
      </c>
      <c r="F16" s="9">
        <f t="shared" si="0"/>
        <v>-2091729</v>
      </c>
      <c r="G16" s="7"/>
    </row>
    <row r="17" spans="1:7" ht="19.5" customHeight="1">
      <c r="A17" s="7"/>
      <c r="B17" s="7"/>
      <c r="C17" s="7" t="s">
        <v>6</v>
      </c>
      <c r="D17" s="54">
        <v>123822</v>
      </c>
      <c r="E17" s="54">
        <v>400000</v>
      </c>
      <c r="F17" s="10">
        <f t="shared" si="0"/>
        <v>-276178</v>
      </c>
      <c r="G17" s="7" t="s">
        <v>286</v>
      </c>
    </row>
    <row r="18" spans="1:7" ht="19.5" customHeight="1">
      <c r="A18" s="11"/>
      <c r="B18" s="11"/>
      <c r="C18" s="11" t="s">
        <v>40</v>
      </c>
      <c r="D18" s="57">
        <v>46197</v>
      </c>
      <c r="E18" s="57">
        <v>1861748</v>
      </c>
      <c r="F18" s="11">
        <f t="shared" si="0"/>
        <v>-1815551</v>
      </c>
      <c r="G18" s="11" t="s">
        <v>287</v>
      </c>
    </row>
    <row r="19" spans="1:7" ht="19.5" customHeight="1">
      <c r="A19" s="7" t="s">
        <v>9</v>
      </c>
      <c r="B19" s="7"/>
      <c r="C19" s="7"/>
      <c r="D19" s="8">
        <f>D20+D24+D22</f>
        <v>0</v>
      </c>
      <c r="E19" s="8">
        <f>E20+E24+E22</f>
        <v>243</v>
      </c>
      <c r="F19" s="9">
        <f t="shared" si="0"/>
        <v>-243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0</v>
      </c>
      <c r="E22" s="8">
        <f>E23</f>
        <v>243</v>
      </c>
      <c r="F22" s="10">
        <f t="shared" si="0"/>
        <v>-243</v>
      </c>
      <c r="G22" s="7"/>
    </row>
    <row r="23" spans="1:7" ht="19.5" customHeight="1">
      <c r="A23" s="7"/>
      <c r="B23" s="7"/>
      <c r="C23" s="7" t="s">
        <v>223</v>
      </c>
      <c r="D23" s="7"/>
      <c r="E23" s="7">
        <v>243</v>
      </c>
      <c r="F23" s="10">
        <f t="shared" si="0"/>
        <v>-243</v>
      </c>
      <c r="G23" s="7" t="s">
        <v>288</v>
      </c>
    </row>
    <row r="24" spans="1:7" ht="19.5" customHeight="1">
      <c r="A24" s="7"/>
      <c r="B24" s="7" t="s">
        <v>41</v>
      </c>
      <c r="C24" s="7"/>
      <c r="D24" s="8">
        <f>D25</f>
        <v>0</v>
      </c>
      <c r="E24" s="8">
        <f>E25</f>
        <v>0</v>
      </c>
      <c r="F24" s="9">
        <f t="shared" si="0"/>
        <v>0</v>
      </c>
      <c r="G24" s="7"/>
    </row>
    <row r="25" spans="1:7" ht="19.5" customHeight="1">
      <c r="A25" s="7"/>
      <c r="B25" s="7"/>
      <c r="C25" s="7" t="s">
        <v>42</v>
      </c>
      <c r="D25" s="7"/>
      <c r="E25" s="7"/>
      <c r="F25" s="10">
        <f t="shared" si="0"/>
        <v>0</v>
      </c>
      <c r="G25" s="7" t="s">
        <v>224</v>
      </c>
    </row>
    <row r="26" spans="1:7" ht="40.5" customHeight="1">
      <c r="A26" s="80" t="s">
        <v>217</v>
      </c>
      <c r="B26" s="91" t="s">
        <v>218</v>
      </c>
      <c r="C26" s="92"/>
      <c r="D26" s="15">
        <v>-7225721</v>
      </c>
      <c r="E26" s="15">
        <v>-7152413</v>
      </c>
      <c r="F26" s="15">
        <f t="shared" si="0"/>
        <v>-73308</v>
      </c>
      <c r="G26" s="15"/>
    </row>
    <row r="27" spans="1:7" ht="19.5" customHeight="1">
      <c r="A27" s="90" t="s">
        <v>43</v>
      </c>
      <c r="B27" s="90"/>
      <c r="C27" s="90"/>
      <c r="D27" s="12">
        <f>D8+D12+D19+D26</f>
        <v>-7005702</v>
      </c>
      <c r="E27" s="12">
        <f>E8+E12+E19+E26</f>
        <v>-4840422</v>
      </c>
      <c r="F27" s="12">
        <f>F8+F12+F19+F26</f>
        <v>-2165280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="85" zoomScaleNormal="85" zoomScaleSheetLayoutView="50" zoomScalePageLayoutView="0" workbookViewId="0" topLeftCell="A37">
      <selection activeCell="C37" sqref="C37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86" t="s">
        <v>289</v>
      </c>
      <c r="B2" s="86"/>
      <c r="C2" s="86"/>
      <c r="D2" s="86"/>
      <c r="E2" s="86"/>
      <c r="F2" s="86"/>
      <c r="G2" s="86"/>
    </row>
    <row r="6" ht="19.5" customHeight="1"/>
    <row r="7" ht="19.5" customHeight="1">
      <c r="G7" s="2" t="s">
        <v>137</v>
      </c>
    </row>
    <row r="8" spans="1:7" ht="19.5" customHeight="1">
      <c r="A8" s="87" t="s">
        <v>142</v>
      </c>
      <c r="B8" s="88"/>
      <c r="C8" s="88"/>
      <c r="D8" s="88"/>
      <c r="E8" s="88"/>
      <c r="F8" s="89"/>
      <c r="G8" s="48" t="s">
        <v>138</v>
      </c>
    </row>
    <row r="9" spans="1:7" ht="19.5" customHeight="1">
      <c r="A9" s="3" t="s">
        <v>143</v>
      </c>
      <c r="B9" s="4" t="s">
        <v>144</v>
      </c>
      <c r="C9" s="4" t="s">
        <v>145</v>
      </c>
      <c r="D9" s="4" t="s">
        <v>290</v>
      </c>
      <c r="E9" s="4" t="s">
        <v>225</v>
      </c>
      <c r="F9" s="5" t="s">
        <v>139</v>
      </c>
      <c r="G9" s="4" t="s">
        <v>140</v>
      </c>
    </row>
    <row r="10" spans="1:7" ht="19.5" customHeight="1">
      <c r="A10" s="7" t="s">
        <v>12</v>
      </c>
      <c r="B10" s="7"/>
      <c r="C10" s="7"/>
      <c r="D10" s="8">
        <f>D11</f>
        <v>56095</v>
      </c>
      <c r="E10" s="8">
        <f>E11</f>
        <v>48228</v>
      </c>
      <c r="F10" s="9">
        <f>D10-E10</f>
        <v>7867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56095</v>
      </c>
      <c r="E11" s="8">
        <f>E12+E13+E14+E17+E18</f>
        <v>48228</v>
      </c>
      <c r="F11" s="9">
        <f>D11-E11</f>
        <v>7867</v>
      </c>
      <c r="G11" s="7"/>
    </row>
    <row r="12" spans="1:7" ht="19.5" customHeight="1">
      <c r="A12" s="7"/>
      <c r="B12" s="7"/>
      <c r="C12" s="7" t="s">
        <v>212</v>
      </c>
      <c r="D12" s="7">
        <v>51600</v>
      </c>
      <c r="E12" s="7">
        <v>44400</v>
      </c>
      <c r="F12" s="10">
        <f>D12-E12</f>
        <v>7200</v>
      </c>
      <c r="G12" s="7" t="s">
        <v>295</v>
      </c>
    </row>
    <row r="13" spans="1:7" ht="19.5" customHeight="1">
      <c r="A13" s="7"/>
      <c r="B13" s="7"/>
      <c r="C13" s="7" t="s">
        <v>32</v>
      </c>
      <c r="D13" s="7">
        <v>0</v>
      </c>
      <c r="E13" s="7">
        <v>0</v>
      </c>
      <c r="F13" s="10">
        <f>D13-E13</f>
        <v>0</v>
      </c>
      <c r="G13" s="7"/>
    </row>
    <row r="14" spans="1:7" ht="19.5" customHeight="1">
      <c r="A14" s="7"/>
      <c r="B14" s="7"/>
      <c r="C14" s="7" t="s">
        <v>146</v>
      </c>
      <c r="D14" s="7">
        <v>4495</v>
      </c>
      <c r="E14" s="7">
        <v>3828</v>
      </c>
      <c r="F14" s="10">
        <f>D14-E14</f>
        <v>667</v>
      </c>
      <c r="G14" s="7" t="s">
        <v>296</v>
      </c>
    </row>
    <row r="15" spans="1:7" ht="19.5" customHeight="1">
      <c r="A15" s="7"/>
      <c r="B15" s="7"/>
      <c r="C15" s="7"/>
      <c r="D15" s="7"/>
      <c r="E15" s="7"/>
      <c r="F15" s="10"/>
      <c r="G15" s="7" t="s">
        <v>297</v>
      </c>
    </row>
    <row r="16" spans="1:7" ht="34.5" customHeight="1">
      <c r="A16" s="7"/>
      <c r="B16" s="7"/>
      <c r="C16" s="7"/>
      <c r="D16" s="7"/>
      <c r="E16" s="7"/>
      <c r="F16" s="10"/>
      <c r="G16" s="62" t="s">
        <v>298</v>
      </c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55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15</v>
      </c>
      <c r="B19" s="7"/>
      <c r="C19" s="7"/>
      <c r="D19" s="8">
        <f>D20+D25+D36</f>
        <v>4930</v>
      </c>
      <c r="E19" s="8">
        <f>E20+E25+E36</f>
        <v>8430</v>
      </c>
      <c r="F19" s="9">
        <f t="shared" si="0"/>
        <v>-3500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0</v>
      </c>
      <c r="E20" s="8">
        <f>SUM(E21:E24)</f>
        <v>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25</v>
      </c>
      <c r="D21" s="7"/>
      <c r="E21" s="7"/>
      <c r="F21" s="10">
        <f t="shared" si="0"/>
        <v>0</v>
      </c>
      <c r="G21" s="7"/>
    </row>
    <row r="22" spans="1:7" ht="19.5" customHeight="1">
      <c r="A22" s="7"/>
      <c r="B22" s="7"/>
      <c r="C22" s="54" t="s">
        <v>167</v>
      </c>
      <c r="D22" s="7">
        <v>0</v>
      </c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4" t="s">
        <v>0</v>
      </c>
      <c r="D23" s="7">
        <v>0</v>
      </c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4" t="s">
        <v>29</v>
      </c>
      <c r="D24" s="7">
        <v>0</v>
      </c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4"/>
      <c r="D25" s="8">
        <f>SUM(D26:D35)</f>
        <v>4430</v>
      </c>
      <c r="E25" s="8">
        <f>SUM(E26:E35)</f>
        <v>4430</v>
      </c>
      <c r="F25" s="9">
        <f t="shared" si="0"/>
        <v>0</v>
      </c>
      <c r="G25" s="7"/>
    </row>
    <row r="26" spans="1:7" ht="19.5" customHeight="1">
      <c r="A26" s="7"/>
      <c r="B26" s="7"/>
      <c r="C26" s="7" t="s">
        <v>18</v>
      </c>
      <c r="D26" s="7">
        <v>120</v>
      </c>
      <c r="E26" s="7">
        <v>120</v>
      </c>
      <c r="F26" s="10">
        <f t="shared" si="0"/>
        <v>0</v>
      </c>
      <c r="G26" s="7" t="s">
        <v>188</v>
      </c>
    </row>
    <row r="27" spans="1:7" ht="19.5" customHeight="1">
      <c r="A27" s="7"/>
      <c r="B27" s="7"/>
      <c r="C27" s="7" t="s">
        <v>147</v>
      </c>
      <c r="D27" s="7">
        <v>240</v>
      </c>
      <c r="E27" s="7">
        <v>240</v>
      </c>
      <c r="F27" s="10">
        <f t="shared" si="0"/>
        <v>0</v>
      </c>
      <c r="G27" s="7" t="s">
        <v>189</v>
      </c>
    </row>
    <row r="28" spans="1:7" ht="19.5" customHeight="1">
      <c r="A28" s="7"/>
      <c r="B28" s="7"/>
      <c r="C28" s="7" t="s">
        <v>190</v>
      </c>
      <c r="D28" s="7">
        <v>500</v>
      </c>
      <c r="E28" s="7">
        <v>500</v>
      </c>
      <c r="F28" s="10">
        <f t="shared" si="0"/>
        <v>0</v>
      </c>
      <c r="G28" s="7" t="s">
        <v>199</v>
      </c>
    </row>
    <row r="29" spans="1:7" ht="19.5" customHeight="1">
      <c r="A29" s="7"/>
      <c r="B29" s="7"/>
      <c r="C29" s="7"/>
      <c r="D29" s="7"/>
      <c r="E29" s="7"/>
      <c r="F29" s="10"/>
      <c r="G29" s="7" t="s">
        <v>191</v>
      </c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/>
      <c r="E31" s="7"/>
      <c r="F31" s="10">
        <f t="shared" si="0"/>
        <v>0</v>
      </c>
      <c r="G31" s="7"/>
    </row>
    <row r="32" spans="1:7" ht="19.5" customHeight="1">
      <c r="A32" s="7"/>
      <c r="B32" s="7"/>
      <c r="C32" s="7" t="s">
        <v>192</v>
      </c>
      <c r="D32" s="7">
        <v>120</v>
      </c>
      <c r="E32" s="7">
        <v>120</v>
      </c>
      <c r="F32" s="10">
        <f t="shared" si="0"/>
        <v>0</v>
      </c>
      <c r="G32" s="7" t="s">
        <v>202</v>
      </c>
    </row>
    <row r="33" spans="1:7" ht="19.5" customHeight="1">
      <c r="A33" s="7"/>
      <c r="B33" s="7"/>
      <c r="C33" s="7" t="s">
        <v>148</v>
      </c>
      <c r="D33" s="7">
        <v>3000</v>
      </c>
      <c r="E33" s="7">
        <v>3000</v>
      </c>
      <c r="F33" s="10">
        <f t="shared" si="0"/>
        <v>0</v>
      </c>
      <c r="G33" s="7" t="s">
        <v>226</v>
      </c>
    </row>
    <row r="34" spans="1:7" ht="19.5" customHeight="1">
      <c r="A34" s="7"/>
      <c r="B34" s="7"/>
      <c r="C34" s="7" t="s">
        <v>105</v>
      </c>
      <c r="D34" s="7">
        <v>450</v>
      </c>
      <c r="E34" s="7">
        <v>450</v>
      </c>
      <c r="F34" s="10">
        <f t="shared" si="0"/>
        <v>0</v>
      </c>
      <c r="G34" s="7" t="s">
        <v>227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228</v>
      </c>
    </row>
    <row r="36" spans="1:7" ht="19.5" customHeight="1">
      <c r="A36" s="13"/>
      <c r="B36" s="13" t="s">
        <v>24</v>
      </c>
      <c r="C36" s="13"/>
      <c r="D36" s="14">
        <f>SUM(D37:D42)</f>
        <v>500</v>
      </c>
      <c r="E36" s="14">
        <f>SUM(E37:E42)</f>
        <v>4000</v>
      </c>
      <c r="F36" s="14">
        <f t="shared" si="0"/>
        <v>-3500</v>
      </c>
      <c r="G36" s="7"/>
    </row>
    <row r="37" spans="1:7" ht="19.5" customHeight="1">
      <c r="A37" s="7"/>
      <c r="B37" s="7"/>
      <c r="C37" s="7" t="s">
        <v>106</v>
      </c>
      <c r="D37" s="7"/>
      <c r="E37" s="7"/>
      <c r="F37" s="10">
        <f t="shared" si="0"/>
        <v>0</v>
      </c>
      <c r="G37" s="7"/>
    </row>
    <row r="38" spans="1:7" ht="19.5" customHeight="1">
      <c r="A38" s="7"/>
      <c r="B38" s="7"/>
      <c r="C38" s="7" t="s">
        <v>149</v>
      </c>
      <c r="D38" s="7"/>
      <c r="E38" s="7"/>
      <c r="F38" s="10">
        <f t="shared" si="0"/>
        <v>0</v>
      </c>
      <c r="G38" s="7"/>
    </row>
    <row r="39" spans="1:7" ht="19.5" customHeight="1">
      <c r="A39" s="7"/>
      <c r="B39" s="7"/>
      <c r="C39" s="7" t="s">
        <v>195</v>
      </c>
      <c r="D39" s="7"/>
      <c r="E39" s="7"/>
      <c r="F39" s="10">
        <f t="shared" si="0"/>
        <v>0</v>
      </c>
      <c r="G39" s="7"/>
    </row>
    <row r="40" spans="1:7" ht="19.5" customHeight="1">
      <c r="A40" s="7"/>
      <c r="B40" s="7"/>
      <c r="C40" s="20" t="s">
        <v>150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111</v>
      </c>
      <c r="D41" s="7"/>
      <c r="E41" s="7">
        <v>3000</v>
      </c>
      <c r="F41" s="10">
        <f t="shared" si="0"/>
        <v>-3000</v>
      </c>
      <c r="G41" s="7" t="s">
        <v>293</v>
      </c>
    </row>
    <row r="42" spans="1:7" ht="19.5" customHeight="1">
      <c r="A42" s="11"/>
      <c r="B42" s="11"/>
      <c r="C42" s="11" t="s">
        <v>151</v>
      </c>
      <c r="D42" s="11">
        <v>500</v>
      </c>
      <c r="E42" s="11">
        <v>1000</v>
      </c>
      <c r="F42" s="11">
        <f t="shared" si="0"/>
        <v>-500</v>
      </c>
      <c r="G42" s="11" t="s">
        <v>294</v>
      </c>
    </row>
    <row r="43" spans="1:7" ht="19.5" customHeight="1">
      <c r="A43" s="7" t="s">
        <v>152</v>
      </c>
      <c r="B43" s="7"/>
      <c r="C43" s="7"/>
      <c r="D43" s="8">
        <f>D44</f>
        <v>109797</v>
      </c>
      <c r="E43" s="8">
        <f>E44</f>
        <v>822735</v>
      </c>
      <c r="F43" s="9">
        <f t="shared" si="0"/>
        <v>-712938</v>
      </c>
      <c r="G43" s="7"/>
    </row>
    <row r="44" spans="1:7" ht="19.5" customHeight="1">
      <c r="A44" s="7"/>
      <c r="B44" s="7" t="s">
        <v>152</v>
      </c>
      <c r="C44" s="7"/>
      <c r="D44" s="8">
        <f>D45+D46</f>
        <v>109797</v>
      </c>
      <c r="E44" s="8">
        <f>E45+E46</f>
        <v>822735</v>
      </c>
      <c r="F44" s="9">
        <f t="shared" si="0"/>
        <v>-712938</v>
      </c>
      <c r="G44" s="7"/>
    </row>
    <row r="45" spans="1:7" ht="19.5" customHeight="1">
      <c r="A45" s="7"/>
      <c r="B45" s="7"/>
      <c r="C45" s="7" t="s">
        <v>153</v>
      </c>
      <c r="D45" s="7"/>
      <c r="E45" s="7">
        <v>714000</v>
      </c>
      <c r="F45" s="10">
        <f t="shared" si="0"/>
        <v>-714000</v>
      </c>
      <c r="G45" s="7" t="s">
        <v>153</v>
      </c>
    </row>
    <row r="46" spans="1:7" ht="19.5" customHeight="1">
      <c r="A46" s="7"/>
      <c r="B46" s="7"/>
      <c r="C46" s="7" t="s">
        <v>154</v>
      </c>
      <c r="D46" s="7">
        <v>109797</v>
      </c>
      <c r="E46" s="7">
        <v>108735</v>
      </c>
      <c r="F46" s="10">
        <f t="shared" si="0"/>
        <v>1062</v>
      </c>
      <c r="G46" s="7" t="s">
        <v>292</v>
      </c>
    </row>
    <row r="47" spans="1:7" ht="19.5" customHeight="1">
      <c r="A47" s="15" t="s">
        <v>155</v>
      </c>
      <c r="B47" s="15" t="s">
        <v>155</v>
      </c>
      <c r="C47" s="15"/>
      <c r="D47" s="12">
        <v>3000</v>
      </c>
      <c r="E47" s="12">
        <v>3000</v>
      </c>
      <c r="F47" s="12">
        <f t="shared" si="0"/>
        <v>0</v>
      </c>
      <c r="G47" s="15"/>
    </row>
    <row r="48" spans="1:7" ht="19.5" customHeight="1">
      <c r="A48" s="7" t="s">
        <v>16</v>
      </c>
      <c r="B48" s="7"/>
      <c r="C48" s="7"/>
      <c r="D48" s="8">
        <f>D49+D50+D51</f>
        <v>0</v>
      </c>
      <c r="E48" s="8">
        <f>E49+E50+E51</f>
        <v>0</v>
      </c>
      <c r="F48" s="9">
        <f t="shared" si="0"/>
        <v>0</v>
      </c>
      <c r="G48" s="7"/>
    </row>
    <row r="49" spans="1:7" ht="19.5" customHeight="1">
      <c r="A49" s="7"/>
      <c r="B49" s="7" t="s">
        <v>156</v>
      </c>
      <c r="C49" s="7"/>
      <c r="D49" s="8">
        <v>0</v>
      </c>
      <c r="E49" s="8">
        <v>0</v>
      </c>
      <c r="F49" s="9">
        <f t="shared" si="0"/>
        <v>0</v>
      </c>
      <c r="G49" s="7"/>
    </row>
    <row r="50" spans="1:7" ht="19.5" customHeight="1">
      <c r="A50" s="7"/>
      <c r="B50" s="7"/>
      <c r="C50" s="7" t="s">
        <v>157</v>
      </c>
      <c r="D50" s="7">
        <v>0</v>
      </c>
      <c r="E50" s="7">
        <v>0</v>
      </c>
      <c r="F50" s="10">
        <f t="shared" si="0"/>
        <v>0</v>
      </c>
      <c r="G50" s="7"/>
    </row>
    <row r="51" spans="1:7" ht="15" customHeight="1">
      <c r="A51" s="11"/>
      <c r="B51" s="11"/>
      <c r="C51" s="11" t="s">
        <v>158</v>
      </c>
      <c r="D51" s="11">
        <v>0</v>
      </c>
      <c r="E51" s="11">
        <v>0</v>
      </c>
      <c r="F51" s="11">
        <f t="shared" si="0"/>
        <v>0</v>
      </c>
      <c r="G51" s="11"/>
    </row>
    <row r="52" spans="1:7" ht="15" customHeight="1">
      <c r="A52" s="16" t="s">
        <v>159</v>
      </c>
      <c r="B52" s="13"/>
      <c r="C52" s="13"/>
      <c r="D52" s="14">
        <f>D54</f>
        <v>46197</v>
      </c>
      <c r="E52" s="14">
        <f>E54</f>
        <v>1861748</v>
      </c>
      <c r="F52" s="9">
        <f t="shared" si="0"/>
        <v>-1815551</v>
      </c>
      <c r="G52" s="7"/>
    </row>
    <row r="53" spans="1:7" ht="15" customHeight="1">
      <c r="A53" s="17"/>
      <c r="B53" s="18" t="s">
        <v>160</v>
      </c>
      <c r="C53" s="7"/>
      <c r="D53" s="7"/>
      <c r="E53" s="7"/>
      <c r="F53" s="10">
        <f t="shared" si="0"/>
        <v>0</v>
      </c>
      <c r="G53" s="7"/>
    </row>
    <row r="54" spans="1:7" ht="15" customHeight="1">
      <c r="A54" s="19"/>
      <c r="B54" s="11"/>
      <c r="C54" s="11" t="s">
        <v>58</v>
      </c>
      <c r="D54" s="11">
        <v>46197</v>
      </c>
      <c r="E54" s="11">
        <v>1861748</v>
      </c>
      <c r="F54" s="10">
        <f t="shared" si="0"/>
        <v>-1815551</v>
      </c>
      <c r="G54" s="11" t="s">
        <v>291</v>
      </c>
    </row>
    <row r="55" spans="1:7" ht="35.25" customHeight="1">
      <c r="A55" s="81" t="s">
        <v>219</v>
      </c>
      <c r="B55" s="91" t="s">
        <v>220</v>
      </c>
      <c r="C55" s="92"/>
      <c r="D55" s="11">
        <v>-7225721</v>
      </c>
      <c r="E55" s="11">
        <v>-7584563</v>
      </c>
      <c r="F55" s="15">
        <f t="shared" si="0"/>
        <v>358842</v>
      </c>
      <c r="G55" s="11"/>
    </row>
    <row r="56" spans="1:7" ht="19.5" customHeight="1">
      <c r="A56" s="90" t="s">
        <v>141</v>
      </c>
      <c r="B56" s="90"/>
      <c r="C56" s="90"/>
      <c r="D56" s="12">
        <f>D10+D19+D43+D47+D52+D55</f>
        <v>-7005702</v>
      </c>
      <c r="E56" s="12">
        <f>E10+E19+E43+E47+E52+E55</f>
        <v>-4840422</v>
      </c>
      <c r="F56" s="12">
        <f>F10+F19+F43+F47+F52+F55</f>
        <v>-2165280</v>
      </c>
      <c r="G56" s="11"/>
    </row>
    <row r="57" ht="15" customHeight="1"/>
    <row r="58" ht="15" customHeight="1"/>
  </sheetData>
  <sheetProtection/>
  <mergeCells count="4">
    <mergeCell ref="A2:G2"/>
    <mergeCell ref="A56:C56"/>
    <mergeCell ref="A8:F8"/>
    <mergeCell ref="B55:C55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SheetLayoutView="50" zoomScalePageLayoutView="0" workbookViewId="0" topLeftCell="A1">
      <selection activeCell="G26" sqref="G26"/>
    </sheetView>
  </sheetViews>
  <sheetFormatPr defaultColWidth="8.88671875" defaultRowHeight="13.5"/>
  <cols>
    <col min="1" max="1" width="32.88671875" style="1" bestFit="1" customWidth="1"/>
    <col min="2" max="2" width="26.5546875" style="1" bestFit="1" customWidth="1"/>
    <col min="3" max="3" width="29.10546875" style="1" bestFit="1" customWidth="1"/>
    <col min="4" max="5" width="12.5546875" style="1" bestFit="1" customWidth="1"/>
    <col min="6" max="6" width="19.99609375" style="1" bestFit="1" customWidth="1"/>
    <col min="7" max="7" width="31.5546875" style="1" bestFit="1" customWidth="1"/>
    <col min="8" max="16384" width="8.88671875" style="1" customWidth="1"/>
  </cols>
  <sheetData>
    <row r="2" spans="1:7" ht="30.75">
      <c r="A2" s="86" t="s">
        <v>299</v>
      </c>
      <c r="B2" s="86"/>
      <c r="C2" s="86"/>
      <c r="D2" s="86"/>
      <c r="E2" s="86"/>
      <c r="F2" s="86"/>
      <c r="G2" s="86"/>
    </row>
    <row r="5" ht="13.5">
      <c r="F5" s="2" t="s">
        <v>57</v>
      </c>
    </row>
    <row r="6" spans="1:7" ht="19.5" customHeight="1">
      <c r="A6" s="87" t="s">
        <v>51</v>
      </c>
      <c r="B6" s="88"/>
      <c r="C6" s="88"/>
      <c r="D6" s="88"/>
      <c r="E6" s="88"/>
      <c r="F6" s="89"/>
      <c r="G6" s="48" t="s">
        <v>79</v>
      </c>
    </row>
    <row r="7" spans="1:7" s="6" customFormat="1" ht="19.5" customHeight="1">
      <c r="A7" s="3" t="s">
        <v>44</v>
      </c>
      <c r="B7" s="4" t="s">
        <v>45</v>
      </c>
      <c r="C7" s="4" t="s">
        <v>46</v>
      </c>
      <c r="D7" s="4" t="s">
        <v>285</v>
      </c>
      <c r="E7" s="4" t="s">
        <v>225</v>
      </c>
      <c r="F7" s="5" t="s">
        <v>47</v>
      </c>
      <c r="G7" s="4" t="s">
        <v>80</v>
      </c>
    </row>
    <row r="8" spans="1:7" s="6" customFormat="1" ht="19.5" customHeight="1">
      <c r="A8" s="77" t="s">
        <v>209</v>
      </c>
      <c r="B8" s="77"/>
      <c r="C8" s="77"/>
      <c r="D8" s="71">
        <f>D9</f>
        <v>0</v>
      </c>
      <c r="E8" s="71">
        <f>E9</f>
        <v>0</v>
      </c>
      <c r="F8" s="72">
        <f>D8-E8</f>
        <v>0</v>
      </c>
      <c r="G8" s="71"/>
    </row>
    <row r="9" spans="1:7" s="6" customFormat="1" ht="19.5" customHeight="1">
      <c r="A9" s="78"/>
      <c r="B9" s="78" t="s">
        <v>210</v>
      </c>
      <c r="C9" s="78"/>
      <c r="D9" s="69">
        <f>D10</f>
        <v>0</v>
      </c>
      <c r="E9" s="69">
        <f>E10</f>
        <v>0</v>
      </c>
      <c r="F9" s="70">
        <f>D9-E9</f>
        <v>0</v>
      </c>
      <c r="G9" s="69"/>
    </row>
    <row r="10" spans="1:7" s="6" customFormat="1" ht="19.5" customHeight="1">
      <c r="A10" s="78"/>
      <c r="B10" s="78"/>
      <c r="C10" s="78" t="s">
        <v>211</v>
      </c>
      <c r="D10" s="69">
        <v>0</v>
      </c>
      <c r="E10" s="69">
        <v>0</v>
      </c>
      <c r="F10" s="83">
        <f>D10-E10</f>
        <v>0</v>
      </c>
      <c r="G10" s="69"/>
    </row>
    <row r="11" spans="1:7" s="6" customFormat="1" ht="19.5" customHeight="1">
      <c r="A11" s="79"/>
      <c r="B11" s="79"/>
      <c r="C11" s="79"/>
      <c r="D11" s="73"/>
      <c r="E11" s="73"/>
      <c r="F11" s="74"/>
      <c r="G11" s="73"/>
    </row>
    <row r="12" spans="1:7" ht="19.5" customHeight="1">
      <c r="A12" s="7" t="s">
        <v>49</v>
      </c>
      <c r="B12" s="7"/>
      <c r="C12" s="7"/>
      <c r="D12" s="8">
        <f>D13+D16</f>
        <v>0</v>
      </c>
      <c r="E12" s="8">
        <f>E13+E16</f>
        <v>0</v>
      </c>
      <c r="F12" s="9">
        <f>D12-E12</f>
        <v>0</v>
      </c>
      <c r="G12" s="7"/>
    </row>
    <row r="13" spans="1:7" ht="19.5" customHeight="1">
      <c r="A13" s="7"/>
      <c r="B13" s="7" t="s">
        <v>3</v>
      </c>
      <c r="C13" s="7"/>
      <c r="D13" s="8">
        <f>SUM(D14:D15)</f>
        <v>0</v>
      </c>
      <c r="E13" s="8">
        <f>SUM(E14:E15)</f>
        <v>0</v>
      </c>
      <c r="F13" s="9">
        <f aca="true" t="shared" si="0" ref="F13:F26">D13-E13</f>
        <v>0</v>
      </c>
      <c r="G13" s="7"/>
    </row>
    <row r="14" spans="1:7" ht="19.5" customHeight="1">
      <c r="A14" s="7"/>
      <c r="B14" s="7"/>
      <c r="C14" s="7" t="s">
        <v>4</v>
      </c>
      <c r="D14" s="7">
        <v>0</v>
      </c>
      <c r="E14" s="7">
        <v>0</v>
      </c>
      <c r="F14" s="10">
        <f t="shared" si="0"/>
        <v>0</v>
      </c>
      <c r="G14" s="7"/>
    </row>
    <row r="15" spans="1:7" ht="19.5" customHeight="1">
      <c r="A15" s="7"/>
      <c r="B15" s="7"/>
      <c r="C15" s="7" t="s">
        <v>39</v>
      </c>
      <c r="D15" s="54"/>
      <c r="E15" s="54"/>
      <c r="F15" s="10">
        <f t="shared" si="0"/>
        <v>0</v>
      </c>
      <c r="G15" s="7"/>
    </row>
    <row r="16" spans="1:7" ht="19.5" customHeight="1">
      <c r="A16" s="7"/>
      <c r="B16" s="7" t="s">
        <v>5</v>
      </c>
      <c r="C16" s="7"/>
      <c r="D16" s="8">
        <f>SUM(D17:D18)</f>
        <v>0</v>
      </c>
      <c r="E16" s="8">
        <f>SUM(E17:E18)</f>
        <v>0</v>
      </c>
      <c r="F16" s="9">
        <f t="shared" si="0"/>
        <v>0</v>
      </c>
      <c r="G16" s="7"/>
    </row>
    <row r="17" spans="1:7" ht="19.5" customHeight="1">
      <c r="A17" s="7"/>
      <c r="B17" s="7"/>
      <c r="C17" s="7" t="s">
        <v>6</v>
      </c>
      <c r="D17" s="54"/>
      <c r="E17" s="54"/>
      <c r="F17" s="10">
        <f t="shared" si="0"/>
        <v>0</v>
      </c>
      <c r="G17" s="7"/>
    </row>
    <row r="18" spans="1:7" ht="19.5" customHeight="1">
      <c r="A18" s="11"/>
      <c r="B18" s="11"/>
      <c r="C18" s="11" t="s">
        <v>40</v>
      </c>
      <c r="D18" s="57"/>
      <c r="E18" s="57"/>
      <c r="F18" s="11">
        <f t="shared" si="0"/>
        <v>0</v>
      </c>
      <c r="G18" s="11"/>
    </row>
    <row r="19" spans="1:7" ht="19.5" customHeight="1">
      <c r="A19" s="7" t="s">
        <v>9</v>
      </c>
      <c r="B19" s="7"/>
      <c r="C19" s="7"/>
      <c r="D19" s="8">
        <f>D20+D24+D22</f>
        <v>68640</v>
      </c>
      <c r="E19" s="8">
        <f>E20+E24+E22</f>
        <v>69960</v>
      </c>
      <c r="F19" s="9">
        <f t="shared" si="0"/>
        <v>-1320</v>
      </c>
      <c r="G19" s="7"/>
    </row>
    <row r="20" spans="1:7" ht="19.5" customHeight="1">
      <c r="A20" s="7"/>
      <c r="B20" s="7" t="s">
        <v>1</v>
      </c>
      <c r="C20" s="7"/>
      <c r="D20" s="8">
        <f>D21</f>
        <v>0</v>
      </c>
      <c r="E20" s="8">
        <f>E21</f>
        <v>0</v>
      </c>
      <c r="F20" s="10">
        <f t="shared" si="0"/>
        <v>0</v>
      </c>
      <c r="G20" s="7"/>
    </row>
    <row r="21" spans="1:7" ht="19.5" customHeight="1">
      <c r="A21" s="7"/>
      <c r="B21" s="7"/>
      <c r="C21" s="7" t="s">
        <v>1</v>
      </c>
      <c r="D21" s="7">
        <v>0</v>
      </c>
      <c r="E21" s="7">
        <v>0</v>
      </c>
      <c r="F21" s="10">
        <f t="shared" si="0"/>
        <v>0</v>
      </c>
      <c r="G21" s="7"/>
    </row>
    <row r="22" spans="1:7" ht="19.5" customHeight="1">
      <c r="A22" s="7"/>
      <c r="B22" s="7" t="s">
        <v>10</v>
      </c>
      <c r="C22" s="7"/>
      <c r="D22" s="8">
        <f>D23</f>
        <v>0</v>
      </c>
      <c r="E22" s="8">
        <f>E23</f>
        <v>0</v>
      </c>
      <c r="F22" s="10">
        <f t="shared" si="0"/>
        <v>0</v>
      </c>
      <c r="G22" s="7"/>
    </row>
    <row r="23" spans="1:7" ht="19.5" customHeight="1">
      <c r="A23" s="7"/>
      <c r="B23" s="7"/>
      <c r="C23" s="7" t="s">
        <v>11</v>
      </c>
      <c r="D23" s="7"/>
      <c r="E23" s="7"/>
      <c r="F23" s="10">
        <f t="shared" si="0"/>
        <v>0</v>
      </c>
      <c r="G23" s="7"/>
    </row>
    <row r="24" spans="1:7" ht="19.5" customHeight="1">
      <c r="A24" s="7"/>
      <c r="B24" s="7" t="s">
        <v>41</v>
      </c>
      <c r="C24" s="7"/>
      <c r="D24" s="8">
        <f>D25</f>
        <v>68640</v>
      </c>
      <c r="E24" s="8">
        <f>E25</f>
        <v>69960</v>
      </c>
      <c r="F24" s="9">
        <f t="shared" si="0"/>
        <v>-1320</v>
      </c>
      <c r="G24" s="7"/>
    </row>
    <row r="25" spans="1:7" ht="19.5" customHeight="1">
      <c r="A25" s="11"/>
      <c r="B25" s="11"/>
      <c r="C25" s="11" t="s">
        <v>42</v>
      </c>
      <c r="D25" s="11">
        <v>68640</v>
      </c>
      <c r="E25" s="11">
        <v>69960</v>
      </c>
      <c r="F25" s="10">
        <f t="shared" si="0"/>
        <v>-1320</v>
      </c>
      <c r="G25" s="11" t="s">
        <v>300</v>
      </c>
    </row>
    <row r="26" spans="1:7" ht="39" customHeight="1">
      <c r="A26" s="82" t="s">
        <v>217</v>
      </c>
      <c r="B26" s="91" t="s">
        <v>218</v>
      </c>
      <c r="C26" s="92"/>
      <c r="D26" s="11">
        <v>-2496052</v>
      </c>
      <c r="E26" s="11">
        <v>-2775404</v>
      </c>
      <c r="F26" s="15">
        <f t="shared" si="0"/>
        <v>279352</v>
      </c>
      <c r="G26" s="11"/>
    </row>
    <row r="27" spans="1:7" ht="19.5" customHeight="1">
      <c r="A27" s="90" t="s">
        <v>43</v>
      </c>
      <c r="B27" s="90"/>
      <c r="C27" s="90"/>
      <c r="D27" s="12">
        <f>D8+D12+D19+D26</f>
        <v>-2427412</v>
      </c>
      <c r="E27" s="12">
        <f>E8+E12+E19+E26</f>
        <v>-2705444</v>
      </c>
      <c r="F27" s="12">
        <f>F8+F12+F19+F26</f>
        <v>278032</v>
      </c>
      <c r="G27" s="11"/>
    </row>
    <row r="28" ht="19.5" customHeight="1"/>
    <row r="29" ht="19.5" customHeight="1"/>
  </sheetData>
  <sheetProtection/>
  <mergeCells count="4">
    <mergeCell ref="A2:G2"/>
    <mergeCell ref="A6:F6"/>
    <mergeCell ref="A27:C27"/>
    <mergeCell ref="B26:C26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1"/>
  <sheetViews>
    <sheetView zoomScale="85" zoomScaleNormal="85" zoomScaleSheetLayoutView="50" zoomScalePageLayoutView="0" workbookViewId="0" topLeftCell="A10">
      <selection activeCell="F43" sqref="F43"/>
    </sheetView>
  </sheetViews>
  <sheetFormatPr defaultColWidth="8.88671875" defaultRowHeight="13.5"/>
  <cols>
    <col min="1" max="2" width="13.10546875" style="1" customWidth="1"/>
    <col min="3" max="3" width="39.99609375" style="1" bestFit="1" customWidth="1"/>
    <col min="4" max="4" width="12.5546875" style="1" bestFit="1" customWidth="1"/>
    <col min="5" max="5" width="13.5546875" style="1" bestFit="1" customWidth="1"/>
    <col min="6" max="6" width="19.99609375" style="1" bestFit="1" customWidth="1"/>
    <col min="7" max="7" width="53.3359375" style="1" bestFit="1" customWidth="1"/>
    <col min="8" max="16384" width="8.88671875" style="1" customWidth="1"/>
  </cols>
  <sheetData>
    <row r="2" spans="1:7" ht="30.75">
      <c r="A2" s="86" t="s">
        <v>301</v>
      </c>
      <c r="B2" s="86"/>
      <c r="C2" s="86"/>
      <c r="D2" s="86"/>
      <c r="E2" s="86"/>
      <c r="F2" s="86"/>
      <c r="G2" s="86"/>
    </row>
    <row r="6" ht="19.5" customHeight="1"/>
    <row r="7" ht="19.5" customHeight="1">
      <c r="G7" s="2" t="s">
        <v>57</v>
      </c>
    </row>
    <row r="8" spans="1:7" ht="19.5" customHeight="1">
      <c r="A8" s="87" t="s">
        <v>142</v>
      </c>
      <c r="B8" s="88"/>
      <c r="C8" s="88"/>
      <c r="D8" s="88"/>
      <c r="E8" s="88"/>
      <c r="F8" s="89"/>
      <c r="G8" s="48" t="s">
        <v>79</v>
      </c>
    </row>
    <row r="9" spans="1:7" ht="19.5" customHeight="1">
      <c r="A9" s="3" t="s">
        <v>143</v>
      </c>
      <c r="B9" s="4" t="s">
        <v>144</v>
      </c>
      <c r="C9" s="4" t="s">
        <v>145</v>
      </c>
      <c r="D9" s="4" t="s">
        <v>285</v>
      </c>
      <c r="E9" s="4" t="s">
        <v>225</v>
      </c>
      <c r="F9" s="5" t="s">
        <v>47</v>
      </c>
      <c r="G9" s="4" t="s">
        <v>80</v>
      </c>
    </row>
    <row r="10" spans="1:7" ht="19.5" customHeight="1">
      <c r="A10" s="7" t="s">
        <v>12</v>
      </c>
      <c r="B10" s="7"/>
      <c r="C10" s="7"/>
      <c r="D10" s="8">
        <f>D11</f>
        <v>0</v>
      </c>
      <c r="E10" s="8">
        <f>E11</f>
        <v>0</v>
      </c>
      <c r="F10" s="9">
        <f>D10-E10</f>
        <v>0</v>
      </c>
      <c r="G10" s="13"/>
    </row>
    <row r="11" spans="1:7" ht="19.5" customHeight="1">
      <c r="A11" s="7"/>
      <c r="B11" s="7" t="s">
        <v>14</v>
      </c>
      <c r="C11" s="7"/>
      <c r="D11" s="8">
        <f>D12+D13+D14+D17+D18</f>
        <v>0</v>
      </c>
      <c r="E11" s="8">
        <f>E12+E13+E14+E17+E18</f>
        <v>0</v>
      </c>
      <c r="F11" s="9">
        <f>D11-E11</f>
        <v>0</v>
      </c>
      <c r="G11" s="7"/>
    </row>
    <row r="12" spans="1:7" ht="19.5" customHeight="1">
      <c r="A12" s="7"/>
      <c r="B12" s="7"/>
      <c r="C12" s="7" t="s">
        <v>212</v>
      </c>
      <c r="D12" s="7"/>
      <c r="E12" s="7"/>
      <c r="F12" s="10">
        <f>D12-E12</f>
        <v>0</v>
      </c>
      <c r="G12" s="7"/>
    </row>
    <row r="13" spans="1:7" ht="19.5" customHeight="1">
      <c r="A13" s="7"/>
      <c r="B13" s="7"/>
      <c r="C13" s="7" t="s">
        <v>32</v>
      </c>
      <c r="D13" s="7"/>
      <c r="E13" s="7"/>
      <c r="F13" s="10">
        <f>D13-E13</f>
        <v>0</v>
      </c>
      <c r="G13" s="7"/>
    </row>
    <row r="14" spans="1:7" ht="19.5" customHeight="1">
      <c r="A14" s="7"/>
      <c r="B14" s="7"/>
      <c r="C14" s="7" t="s">
        <v>72</v>
      </c>
      <c r="D14" s="7"/>
      <c r="E14" s="7"/>
      <c r="F14" s="10">
        <f>D14-E14</f>
        <v>0</v>
      </c>
      <c r="G14" s="7"/>
    </row>
    <row r="15" spans="1:7" ht="19.5" customHeight="1">
      <c r="A15" s="7"/>
      <c r="B15" s="7"/>
      <c r="C15" s="7"/>
      <c r="D15" s="7"/>
      <c r="E15" s="7"/>
      <c r="F15" s="10"/>
      <c r="G15" s="7"/>
    </row>
    <row r="16" spans="1:7" ht="34.5" customHeight="1">
      <c r="A16" s="7"/>
      <c r="B16" s="7"/>
      <c r="C16" s="7"/>
      <c r="D16" s="7"/>
      <c r="E16" s="7"/>
      <c r="F16" s="10"/>
      <c r="G16" s="62"/>
    </row>
    <row r="17" spans="1:7" ht="19.5" customHeight="1">
      <c r="A17" s="7"/>
      <c r="B17" s="7"/>
      <c r="C17" s="7" t="s">
        <v>33</v>
      </c>
      <c r="D17" s="7">
        <v>0</v>
      </c>
      <c r="E17" s="7">
        <v>0</v>
      </c>
      <c r="F17" s="10">
        <f aca="true" t="shared" si="0" ref="F17:F60">D17-E17</f>
        <v>0</v>
      </c>
      <c r="G17" s="7"/>
    </row>
    <row r="18" spans="1:7" ht="19.5" customHeight="1">
      <c r="A18" s="11"/>
      <c r="B18" s="11"/>
      <c r="C18" s="11" t="s">
        <v>34</v>
      </c>
      <c r="D18" s="11">
        <v>0</v>
      </c>
      <c r="E18" s="11">
        <v>0</v>
      </c>
      <c r="F18" s="11">
        <f t="shared" si="0"/>
        <v>0</v>
      </c>
      <c r="G18" s="11"/>
    </row>
    <row r="19" spans="1:7" ht="19.5" customHeight="1">
      <c r="A19" s="7" t="s">
        <v>271</v>
      </c>
      <c r="B19" s="7"/>
      <c r="C19" s="7"/>
      <c r="D19" s="8">
        <f>D20+D25+D36</f>
        <v>9132</v>
      </c>
      <c r="E19" s="8">
        <f>E20+E25+E36</f>
        <v>17660</v>
      </c>
      <c r="F19" s="9">
        <f t="shared" si="0"/>
        <v>-8528</v>
      </c>
      <c r="G19" s="7"/>
    </row>
    <row r="20" spans="1:7" ht="19.5" customHeight="1">
      <c r="A20" s="7"/>
      <c r="B20" s="7" t="s">
        <v>35</v>
      </c>
      <c r="C20" s="7"/>
      <c r="D20" s="8">
        <f>SUM(D21:D24)</f>
        <v>200</v>
      </c>
      <c r="E20" s="8">
        <f>SUM(E21:E24)</f>
        <v>200</v>
      </c>
      <c r="F20" s="9">
        <f t="shared" si="0"/>
        <v>0</v>
      </c>
      <c r="G20" s="7"/>
    </row>
    <row r="21" spans="1:7" ht="19.5" customHeight="1">
      <c r="A21" s="7"/>
      <c r="B21" s="7"/>
      <c r="C21" s="7" t="s">
        <v>25</v>
      </c>
      <c r="D21" s="7">
        <v>200</v>
      </c>
      <c r="E21" s="7">
        <v>200</v>
      </c>
      <c r="F21" s="10">
        <f t="shared" si="0"/>
        <v>0</v>
      </c>
      <c r="G21" s="7" t="s">
        <v>187</v>
      </c>
    </row>
    <row r="22" spans="1:7" ht="19.5" customHeight="1">
      <c r="A22" s="7"/>
      <c r="B22" s="7"/>
      <c r="C22" s="54" t="s">
        <v>167</v>
      </c>
      <c r="D22" s="7"/>
      <c r="E22" s="7">
        <v>0</v>
      </c>
      <c r="F22" s="10">
        <f>D22-E22</f>
        <v>0</v>
      </c>
      <c r="G22" s="7"/>
    </row>
    <row r="23" spans="1:7" ht="19.5" customHeight="1">
      <c r="A23" s="7"/>
      <c r="B23" s="7"/>
      <c r="C23" s="54" t="s">
        <v>0</v>
      </c>
      <c r="D23" s="7"/>
      <c r="E23" s="7">
        <v>0</v>
      </c>
      <c r="F23" s="10">
        <f t="shared" si="0"/>
        <v>0</v>
      </c>
      <c r="G23" s="7"/>
    </row>
    <row r="24" spans="1:7" ht="19.5" customHeight="1">
      <c r="A24" s="7"/>
      <c r="B24" s="7"/>
      <c r="C24" s="54" t="s">
        <v>29</v>
      </c>
      <c r="D24" s="7"/>
      <c r="E24" s="7">
        <v>0</v>
      </c>
      <c r="F24" s="10">
        <f t="shared" si="0"/>
        <v>0</v>
      </c>
      <c r="G24" s="7"/>
    </row>
    <row r="25" spans="1:7" ht="19.5" customHeight="1">
      <c r="A25" s="7"/>
      <c r="B25" s="7" t="s">
        <v>17</v>
      </c>
      <c r="C25" s="54"/>
      <c r="D25" s="8">
        <f>SUM(D26:D35)</f>
        <v>7942</v>
      </c>
      <c r="E25" s="8">
        <f>SUM(E26:E35)</f>
        <v>16470</v>
      </c>
      <c r="F25" s="9">
        <f t="shared" si="0"/>
        <v>-8528</v>
      </c>
      <c r="G25" s="7"/>
    </row>
    <row r="26" spans="1:7" ht="19.5" customHeight="1">
      <c r="A26" s="7"/>
      <c r="B26" s="7"/>
      <c r="C26" s="7" t="s">
        <v>18</v>
      </c>
      <c r="D26" s="7"/>
      <c r="E26" s="7"/>
      <c r="F26" s="10">
        <f t="shared" si="0"/>
        <v>0</v>
      </c>
      <c r="G26" s="7"/>
    </row>
    <row r="27" spans="1:7" ht="19.5" customHeight="1">
      <c r="A27" s="7"/>
      <c r="B27" s="7"/>
      <c r="C27" s="7" t="s">
        <v>101</v>
      </c>
      <c r="D27" s="7"/>
      <c r="E27" s="7"/>
      <c r="F27" s="10">
        <f t="shared" si="0"/>
        <v>0</v>
      </c>
      <c r="G27" s="7"/>
    </row>
    <row r="28" spans="1:7" ht="19.5" customHeight="1">
      <c r="A28" s="7"/>
      <c r="B28" s="7"/>
      <c r="C28" s="7" t="s">
        <v>190</v>
      </c>
      <c r="D28" s="7"/>
      <c r="E28" s="7"/>
      <c r="F28" s="10">
        <f t="shared" si="0"/>
        <v>0</v>
      </c>
      <c r="G28" s="7"/>
    </row>
    <row r="29" spans="1:7" ht="19.5" customHeight="1">
      <c r="A29" s="7"/>
      <c r="B29" s="7"/>
      <c r="C29" s="7"/>
      <c r="D29" s="7"/>
      <c r="E29" s="7"/>
      <c r="F29" s="10"/>
      <c r="G29" s="7"/>
    </row>
    <row r="30" spans="1:7" ht="19.5" customHeight="1">
      <c r="A30" s="7"/>
      <c r="B30" s="7"/>
      <c r="C30" s="7" t="s">
        <v>21</v>
      </c>
      <c r="D30" s="7">
        <v>0</v>
      </c>
      <c r="E30" s="7">
        <v>0</v>
      </c>
      <c r="F30" s="10">
        <f t="shared" si="0"/>
        <v>0</v>
      </c>
      <c r="G30" s="7"/>
    </row>
    <row r="31" spans="1:7" ht="19.5" customHeight="1">
      <c r="A31" s="7"/>
      <c r="B31" s="7"/>
      <c r="C31" s="7" t="s">
        <v>22</v>
      </c>
      <c r="D31" s="7"/>
      <c r="E31" s="7">
        <v>7620</v>
      </c>
      <c r="F31" s="10">
        <f t="shared" si="0"/>
        <v>-7620</v>
      </c>
      <c r="G31" s="7" t="s">
        <v>302</v>
      </c>
    </row>
    <row r="32" spans="1:7" ht="19.5" customHeight="1">
      <c r="A32" s="7"/>
      <c r="B32" s="7"/>
      <c r="C32" s="7" t="s">
        <v>192</v>
      </c>
      <c r="D32" s="7"/>
      <c r="E32" s="7"/>
      <c r="F32" s="10">
        <f t="shared" si="0"/>
        <v>0</v>
      </c>
      <c r="G32" s="7" t="s">
        <v>221</v>
      </c>
    </row>
    <row r="33" spans="1:7" ht="19.5" customHeight="1">
      <c r="A33" s="7"/>
      <c r="B33" s="7"/>
      <c r="C33" s="7" t="s">
        <v>104</v>
      </c>
      <c r="D33" s="7">
        <v>7892</v>
      </c>
      <c r="E33" s="7">
        <v>8800</v>
      </c>
      <c r="F33" s="10">
        <f t="shared" si="0"/>
        <v>-908</v>
      </c>
      <c r="G33" s="7" t="s">
        <v>303</v>
      </c>
    </row>
    <row r="34" spans="1:7" ht="19.5" customHeight="1">
      <c r="A34" s="7"/>
      <c r="B34" s="7"/>
      <c r="C34" s="7" t="s">
        <v>105</v>
      </c>
      <c r="D34" s="7">
        <v>50</v>
      </c>
      <c r="E34" s="7">
        <v>50</v>
      </c>
      <c r="F34" s="10">
        <f t="shared" si="0"/>
        <v>0</v>
      </c>
      <c r="G34" s="7" t="s">
        <v>229</v>
      </c>
    </row>
    <row r="35" spans="1:7" ht="19.5" customHeight="1">
      <c r="A35" s="7"/>
      <c r="B35" s="7"/>
      <c r="C35" s="7"/>
      <c r="D35" s="7"/>
      <c r="E35" s="7"/>
      <c r="F35" s="10">
        <f t="shared" si="0"/>
        <v>0</v>
      </c>
      <c r="G35" s="11" t="s">
        <v>230</v>
      </c>
    </row>
    <row r="36" spans="1:7" ht="19.5" customHeight="1">
      <c r="A36" s="13"/>
      <c r="B36" s="13" t="s">
        <v>24</v>
      </c>
      <c r="C36" s="13"/>
      <c r="D36" s="14">
        <f>SUM(D37:D42)</f>
        <v>990</v>
      </c>
      <c r="E36" s="14">
        <f>SUM(E37:E42)</f>
        <v>990</v>
      </c>
      <c r="F36" s="14">
        <f t="shared" si="0"/>
        <v>0</v>
      </c>
      <c r="G36" s="7"/>
    </row>
    <row r="37" spans="1:7" ht="19.5" customHeight="1">
      <c r="A37" s="7"/>
      <c r="B37" s="7"/>
      <c r="C37" s="7" t="s">
        <v>106</v>
      </c>
      <c r="D37" s="7">
        <v>240</v>
      </c>
      <c r="E37" s="7">
        <v>240</v>
      </c>
      <c r="F37" s="10">
        <f t="shared" si="0"/>
        <v>0</v>
      </c>
      <c r="G37" s="7" t="s">
        <v>193</v>
      </c>
    </row>
    <row r="38" spans="1:7" ht="19.5" customHeight="1">
      <c r="A38" s="7"/>
      <c r="B38" s="7"/>
      <c r="C38" s="7" t="s">
        <v>107</v>
      </c>
      <c r="D38" s="7">
        <v>250</v>
      </c>
      <c r="E38" s="7">
        <v>250</v>
      </c>
      <c r="F38" s="10">
        <f t="shared" si="0"/>
        <v>0</v>
      </c>
      <c r="G38" s="7" t="s">
        <v>194</v>
      </c>
    </row>
    <row r="39" spans="1:7" ht="19.5" customHeight="1">
      <c r="A39" s="7"/>
      <c r="B39" s="7"/>
      <c r="C39" s="7" t="s">
        <v>48</v>
      </c>
      <c r="D39" s="7">
        <v>500</v>
      </c>
      <c r="E39" s="7">
        <v>500</v>
      </c>
      <c r="F39" s="10">
        <f t="shared" si="0"/>
        <v>0</v>
      </c>
      <c r="G39" s="7" t="s">
        <v>201</v>
      </c>
    </row>
    <row r="40" spans="1:7" ht="19.5" customHeight="1">
      <c r="A40" s="7"/>
      <c r="B40" s="7"/>
      <c r="C40" s="20" t="s">
        <v>109</v>
      </c>
      <c r="D40" s="7">
        <v>0</v>
      </c>
      <c r="E40" s="7">
        <v>0</v>
      </c>
      <c r="F40" s="10">
        <f t="shared" si="0"/>
        <v>0</v>
      </c>
      <c r="G40" s="7"/>
    </row>
    <row r="41" spans="1:7" ht="19.5" customHeight="1">
      <c r="A41" s="7"/>
      <c r="B41" s="7"/>
      <c r="C41" s="7" t="s">
        <v>111</v>
      </c>
      <c r="D41" s="7"/>
      <c r="E41" s="7"/>
      <c r="F41" s="10">
        <f t="shared" si="0"/>
        <v>0</v>
      </c>
      <c r="G41" s="7"/>
    </row>
    <row r="42" spans="1:7" ht="19.5" customHeight="1">
      <c r="A42" s="11"/>
      <c r="B42" s="11"/>
      <c r="C42" s="11" t="s">
        <v>112</v>
      </c>
      <c r="D42" s="11"/>
      <c r="E42" s="11"/>
      <c r="F42" s="11">
        <f t="shared" si="0"/>
        <v>0</v>
      </c>
      <c r="G42" s="11"/>
    </row>
    <row r="43" spans="1:7" ht="19.5" customHeight="1">
      <c r="A43" s="84" t="s">
        <v>213</v>
      </c>
      <c r="B43" s="84"/>
      <c r="C43" s="84"/>
      <c r="D43" s="14">
        <f>D44</f>
        <v>0</v>
      </c>
      <c r="E43" s="14">
        <f>E44</f>
        <v>9300</v>
      </c>
      <c r="F43" s="75">
        <f>D43-E43</f>
        <v>-9300</v>
      </c>
      <c r="G43" s="13"/>
    </row>
    <row r="44" spans="1:7" ht="19.5" customHeight="1">
      <c r="A44" s="54"/>
      <c r="B44" s="54" t="s">
        <v>214</v>
      </c>
      <c r="C44" s="54"/>
      <c r="D44" s="8">
        <f>D45</f>
        <v>0</v>
      </c>
      <c r="E44" s="8">
        <f>E45</f>
        <v>9300</v>
      </c>
      <c r="F44" s="10">
        <f>D44-E44</f>
        <v>-9300</v>
      </c>
      <c r="G44" s="7"/>
    </row>
    <row r="45" spans="1:7" ht="19.5" customHeight="1">
      <c r="A45" s="54"/>
      <c r="B45" s="54"/>
      <c r="C45" s="54" t="s">
        <v>214</v>
      </c>
      <c r="D45" s="7"/>
      <c r="E45" s="7">
        <v>9300</v>
      </c>
      <c r="F45" s="10">
        <f>D45-E45</f>
        <v>-9300</v>
      </c>
      <c r="G45" s="7"/>
    </row>
    <row r="46" spans="1:7" ht="19.5" customHeight="1">
      <c r="A46" s="57"/>
      <c r="B46" s="57"/>
      <c r="C46" s="57"/>
      <c r="D46" s="11"/>
      <c r="E46" s="11"/>
      <c r="F46" s="76"/>
      <c r="G46" s="11"/>
    </row>
    <row r="47" spans="1:7" ht="19.5" customHeight="1">
      <c r="A47" s="7" t="s">
        <v>152</v>
      </c>
      <c r="B47" s="7"/>
      <c r="C47" s="7"/>
      <c r="D47" s="8">
        <f>D48</f>
        <v>50000</v>
      </c>
      <c r="E47" s="8">
        <f>E48</f>
        <v>50000</v>
      </c>
      <c r="F47" s="10">
        <f t="shared" si="0"/>
        <v>0</v>
      </c>
      <c r="G47" s="7"/>
    </row>
    <row r="48" spans="1:7" ht="19.5" customHeight="1">
      <c r="A48" s="7"/>
      <c r="B48" s="7" t="s">
        <v>152</v>
      </c>
      <c r="C48" s="7"/>
      <c r="D48" s="8">
        <f>D49+D50+D51</f>
        <v>50000</v>
      </c>
      <c r="E48" s="8">
        <f>E49+E50+E51</f>
        <v>50000</v>
      </c>
      <c r="F48" s="10">
        <f t="shared" si="0"/>
        <v>0</v>
      </c>
      <c r="G48" s="7"/>
    </row>
    <row r="49" spans="1:7" ht="19.5" customHeight="1">
      <c r="A49" s="7"/>
      <c r="B49" s="7"/>
      <c r="C49" s="7" t="s">
        <v>153</v>
      </c>
      <c r="D49" s="7"/>
      <c r="E49" s="7"/>
      <c r="F49" s="10">
        <f t="shared" si="0"/>
        <v>0</v>
      </c>
      <c r="G49" s="7" t="s">
        <v>153</v>
      </c>
    </row>
    <row r="50" spans="1:7" ht="19.5" customHeight="1">
      <c r="A50" s="7"/>
      <c r="B50" s="7"/>
      <c r="C50" s="7" t="s">
        <v>154</v>
      </c>
      <c r="D50" s="7"/>
      <c r="E50" s="7"/>
      <c r="F50" s="10">
        <f t="shared" si="0"/>
        <v>0</v>
      </c>
      <c r="G50" s="7" t="s">
        <v>154</v>
      </c>
    </row>
    <row r="51" spans="1:7" ht="19.5" customHeight="1">
      <c r="A51" s="7"/>
      <c r="B51" s="7"/>
      <c r="C51" s="7" t="s">
        <v>222</v>
      </c>
      <c r="D51" s="7">
        <v>50000</v>
      </c>
      <c r="E51" s="7">
        <v>50000</v>
      </c>
      <c r="F51" s="10">
        <f t="shared" si="0"/>
        <v>0</v>
      </c>
      <c r="G51" s="7" t="s">
        <v>304</v>
      </c>
    </row>
    <row r="52" spans="1:7" ht="19.5" customHeight="1">
      <c r="A52" s="15" t="s">
        <v>127</v>
      </c>
      <c r="B52" s="15" t="s">
        <v>127</v>
      </c>
      <c r="C52" s="15"/>
      <c r="D52" s="12">
        <v>7800</v>
      </c>
      <c r="E52" s="12"/>
      <c r="F52" s="12">
        <f t="shared" si="0"/>
        <v>7800</v>
      </c>
      <c r="G52" s="15"/>
    </row>
    <row r="53" spans="1:7" ht="19.5" customHeight="1">
      <c r="A53" s="7" t="s">
        <v>16</v>
      </c>
      <c r="B53" s="7"/>
      <c r="C53" s="7"/>
      <c r="D53" s="8">
        <f>D54+D55+D56</f>
        <v>0</v>
      </c>
      <c r="E53" s="8">
        <f>E54+E55+E56</f>
        <v>0</v>
      </c>
      <c r="F53" s="9">
        <f t="shared" si="0"/>
        <v>0</v>
      </c>
      <c r="G53" s="7"/>
    </row>
    <row r="54" spans="1:7" ht="19.5" customHeight="1">
      <c r="A54" s="7"/>
      <c r="B54" s="7" t="s">
        <v>129</v>
      </c>
      <c r="C54" s="7"/>
      <c r="D54" s="8">
        <v>0</v>
      </c>
      <c r="E54" s="8">
        <v>0</v>
      </c>
      <c r="F54" s="9">
        <f t="shared" si="0"/>
        <v>0</v>
      </c>
      <c r="G54" s="7"/>
    </row>
    <row r="55" spans="1:7" ht="19.5" customHeight="1">
      <c r="A55" s="7"/>
      <c r="B55" s="7"/>
      <c r="C55" s="7" t="s">
        <v>131</v>
      </c>
      <c r="D55" s="7">
        <v>0</v>
      </c>
      <c r="E55" s="7">
        <v>0</v>
      </c>
      <c r="F55" s="10">
        <f t="shared" si="0"/>
        <v>0</v>
      </c>
      <c r="G55" s="7"/>
    </row>
    <row r="56" spans="1:7" ht="15" customHeight="1">
      <c r="A56" s="11"/>
      <c r="B56" s="11"/>
      <c r="C56" s="11" t="s">
        <v>158</v>
      </c>
      <c r="D56" s="11">
        <v>0</v>
      </c>
      <c r="E56" s="11">
        <v>0</v>
      </c>
      <c r="F56" s="11">
        <f t="shared" si="0"/>
        <v>0</v>
      </c>
      <c r="G56" s="11"/>
    </row>
    <row r="57" spans="1:7" ht="15" customHeight="1">
      <c r="A57" s="16" t="s">
        <v>159</v>
      </c>
      <c r="B57" s="13"/>
      <c r="C57" s="13"/>
      <c r="D57" s="14">
        <f>D59</f>
        <v>1708</v>
      </c>
      <c r="E57" s="14">
        <f>E59</f>
        <v>0</v>
      </c>
      <c r="F57" s="9">
        <f t="shared" si="0"/>
        <v>1708</v>
      </c>
      <c r="G57" s="7"/>
    </row>
    <row r="58" spans="1:7" ht="15" customHeight="1">
      <c r="A58" s="17"/>
      <c r="B58" s="18" t="s">
        <v>160</v>
      </c>
      <c r="C58" s="7"/>
      <c r="D58" s="7"/>
      <c r="E58" s="7"/>
      <c r="F58" s="10">
        <f t="shared" si="0"/>
        <v>0</v>
      </c>
      <c r="G58" s="7"/>
    </row>
    <row r="59" spans="1:7" ht="15" customHeight="1">
      <c r="A59" s="19"/>
      <c r="B59" s="11"/>
      <c r="C59" s="11" t="s">
        <v>58</v>
      </c>
      <c r="D59" s="11">
        <v>1708</v>
      </c>
      <c r="E59" s="11"/>
      <c r="F59" s="10">
        <f t="shared" si="0"/>
        <v>1708</v>
      </c>
      <c r="G59" s="11" t="s">
        <v>305</v>
      </c>
    </row>
    <row r="60" spans="1:7" ht="35.25" customHeight="1">
      <c r="A60" s="81" t="s">
        <v>219</v>
      </c>
      <c r="B60" s="91" t="s">
        <v>220</v>
      </c>
      <c r="C60" s="92"/>
      <c r="D60" s="11">
        <v>-2496052</v>
      </c>
      <c r="E60" s="11">
        <v>-2782404</v>
      </c>
      <c r="F60" s="15">
        <f t="shared" si="0"/>
        <v>286352</v>
      </c>
      <c r="G60" s="11"/>
    </row>
    <row r="61" spans="1:7" ht="19.5" customHeight="1">
      <c r="A61" s="90" t="s">
        <v>43</v>
      </c>
      <c r="B61" s="90"/>
      <c r="C61" s="90"/>
      <c r="D61" s="12">
        <f>D10+D19+D43+D47+D52+D57+D60</f>
        <v>-2427412</v>
      </c>
      <c r="E61" s="12">
        <f>E10+E19+E43+E47+E52+E57+E60</f>
        <v>-2705444</v>
      </c>
      <c r="F61" s="12">
        <f>F10+F19+F43+F47+F52+F57+F60</f>
        <v>278032</v>
      </c>
      <c r="G61" s="11"/>
    </row>
    <row r="62" ht="15" customHeight="1"/>
    <row r="63" ht="15" customHeight="1"/>
  </sheetData>
  <sheetProtection/>
  <mergeCells count="4">
    <mergeCell ref="A2:G2"/>
    <mergeCell ref="A8:F8"/>
    <mergeCell ref="A61:C61"/>
    <mergeCell ref="B60:C60"/>
  </mergeCells>
  <printOptions/>
  <pageMargins left="1.24" right="0.75" top="1" bottom="1" header="0.5" footer="0.5"/>
  <pageSetup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8.88671875" style="22" customWidth="1"/>
    <col min="2" max="2" width="26.5546875" style="22" customWidth="1"/>
    <col min="3" max="3" width="35.99609375" style="22" customWidth="1"/>
    <col min="4" max="4" width="12.77734375" style="25" customWidth="1"/>
    <col min="5" max="16384" width="8.88671875" style="22" customWidth="1"/>
  </cols>
  <sheetData>
    <row r="2" spans="2:4" ht="33.75" customHeight="1">
      <c r="B2" s="98" t="s">
        <v>162</v>
      </c>
      <c r="C2" s="98"/>
      <c r="D2" s="98"/>
    </row>
    <row r="3" spans="2:4" ht="37.5" customHeight="1">
      <c r="B3" s="99" t="s">
        <v>61</v>
      </c>
      <c r="C3" s="99"/>
      <c r="D3" s="99"/>
    </row>
    <row r="4" ht="4.5" customHeight="1"/>
    <row r="5" spans="2:4" s="24" customFormat="1" ht="29.25" customHeight="1">
      <c r="B5" s="100" t="s">
        <v>62</v>
      </c>
      <c r="C5" s="102" t="s">
        <v>63</v>
      </c>
      <c r="D5" s="104" t="s">
        <v>64</v>
      </c>
    </row>
    <row r="6" spans="2:4" s="24" customFormat="1" ht="29.25" customHeight="1">
      <c r="B6" s="101"/>
      <c r="C6" s="103"/>
      <c r="D6" s="105"/>
    </row>
    <row r="7" spans="2:4" s="26" customFormat="1" ht="29.25" customHeight="1">
      <c r="B7" s="93" t="s">
        <v>13</v>
      </c>
      <c r="C7" s="29" t="s">
        <v>59</v>
      </c>
      <c r="D7" s="31">
        <v>0</v>
      </c>
    </row>
    <row r="8" spans="2:4" s="26" customFormat="1" ht="29.25" customHeight="1">
      <c r="B8" s="95"/>
      <c r="C8" s="20" t="s">
        <v>65</v>
      </c>
      <c r="D8" s="20">
        <v>0</v>
      </c>
    </row>
    <row r="9" spans="2:4" s="26" customFormat="1" ht="29.25" customHeight="1">
      <c r="B9" s="94"/>
      <c r="C9" s="28" t="s">
        <v>66</v>
      </c>
      <c r="D9" s="28">
        <v>0</v>
      </c>
    </row>
    <row r="10" spans="2:4" s="26" customFormat="1" ht="29.25" customHeight="1">
      <c r="B10" s="93" t="s">
        <v>67</v>
      </c>
      <c r="C10" s="31" t="s">
        <v>68</v>
      </c>
      <c r="D10" s="31">
        <v>0</v>
      </c>
    </row>
    <row r="11" spans="2:4" s="26" customFormat="1" ht="29.25" customHeight="1">
      <c r="B11" s="94"/>
      <c r="C11" s="28" t="s">
        <v>69</v>
      </c>
      <c r="D11" s="28">
        <v>0</v>
      </c>
    </row>
    <row r="12" spans="2:4" s="26" customFormat="1" ht="29.25" customHeight="1">
      <c r="B12" s="30" t="s">
        <v>70</v>
      </c>
      <c r="C12" s="23" t="s">
        <v>71</v>
      </c>
      <c r="D12" s="27">
        <v>0</v>
      </c>
    </row>
    <row r="13" spans="2:4" s="26" customFormat="1" ht="29.25" customHeight="1">
      <c r="B13" s="93" t="s">
        <v>14</v>
      </c>
      <c r="C13" s="31" t="s">
        <v>30</v>
      </c>
      <c r="D13" s="31">
        <v>51600</v>
      </c>
    </row>
    <row r="14" spans="2:4" s="26" customFormat="1" ht="29.25" customHeight="1">
      <c r="B14" s="95"/>
      <c r="C14" s="20" t="s">
        <v>31</v>
      </c>
      <c r="D14" s="20">
        <v>0</v>
      </c>
    </row>
    <row r="15" spans="2:4" s="26" customFormat="1" ht="29.25" customHeight="1">
      <c r="B15" s="94"/>
      <c r="C15" s="28" t="s">
        <v>72</v>
      </c>
      <c r="D15" s="28">
        <v>4495</v>
      </c>
    </row>
    <row r="16" spans="2:4" s="26" customFormat="1" ht="29.25" customHeight="1">
      <c r="B16" s="30" t="s">
        <v>33</v>
      </c>
      <c r="C16" s="23" t="s">
        <v>73</v>
      </c>
      <c r="D16" s="27">
        <v>0</v>
      </c>
    </row>
    <row r="17" spans="2:4" s="26" customFormat="1" ht="29.25" customHeight="1">
      <c r="B17" s="96" t="s">
        <v>60</v>
      </c>
      <c r="C17" s="97"/>
      <c r="D17" s="28">
        <f>SUM(D7:D16)</f>
        <v>56095</v>
      </c>
    </row>
  </sheetData>
  <sheetProtection/>
  <mergeCells count="9">
    <mergeCell ref="B10:B11"/>
    <mergeCell ref="B13:B15"/>
    <mergeCell ref="B17:C17"/>
    <mergeCell ref="B2:D2"/>
    <mergeCell ref="B3:D3"/>
    <mergeCell ref="B5:B6"/>
    <mergeCell ref="C5:C6"/>
    <mergeCell ref="D5:D6"/>
    <mergeCell ref="B7:B9"/>
  </mergeCells>
  <printOptions/>
  <pageMargins left="0.53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24"/>
  <sheetViews>
    <sheetView zoomScalePageLayoutView="0" workbookViewId="0" topLeftCell="A13">
      <selection activeCell="B17" sqref="B17"/>
    </sheetView>
  </sheetViews>
  <sheetFormatPr defaultColWidth="8.88671875" defaultRowHeight="13.5"/>
  <cols>
    <col min="2" max="2" width="63.99609375" style="0" customWidth="1"/>
    <col min="4" max="4" width="11.6640625" style="0" bestFit="1" customWidth="1"/>
    <col min="5" max="5" width="13.77734375" style="0" bestFit="1" customWidth="1"/>
    <col min="6" max="6" width="15.4453125" style="55" bestFit="1" customWidth="1"/>
  </cols>
  <sheetData>
    <row r="3" ht="20.25">
      <c r="B3" s="52" t="s">
        <v>306</v>
      </c>
    </row>
    <row r="4" ht="20.25">
      <c r="B4" s="53"/>
    </row>
    <row r="5" ht="14.25">
      <c r="B5" s="50"/>
    </row>
    <row r="6" ht="30.75" customHeight="1">
      <c r="B6" s="50" t="s">
        <v>165</v>
      </c>
    </row>
    <row r="7" ht="30.75" customHeight="1">
      <c r="B7" s="50" t="s">
        <v>307</v>
      </c>
    </row>
    <row r="8" ht="30.75" customHeight="1">
      <c r="B8" s="50" t="s">
        <v>308</v>
      </c>
    </row>
    <row r="9" ht="30.75" customHeight="1">
      <c r="B9" s="50"/>
    </row>
    <row r="10" ht="30.75" customHeight="1">
      <c r="B10" s="50"/>
    </row>
    <row r="11" spans="2:5" ht="30.75" customHeight="1">
      <c r="B11" s="50" t="s">
        <v>166</v>
      </c>
      <c r="E11" s="63"/>
    </row>
    <row r="12" ht="30.75" customHeight="1">
      <c r="B12" s="50" t="s">
        <v>309</v>
      </c>
    </row>
    <row r="13" spans="2:5" ht="30.75" customHeight="1">
      <c r="B13" s="50" t="s">
        <v>310</v>
      </c>
      <c r="E13" s="63"/>
    </row>
    <row r="14" ht="30.75" customHeight="1">
      <c r="B14" s="50" t="s">
        <v>311</v>
      </c>
    </row>
    <row r="15" ht="30.75" customHeight="1">
      <c r="B15" s="50" t="s">
        <v>312</v>
      </c>
    </row>
    <row r="16" spans="2:5" ht="30.75" customHeight="1">
      <c r="B16" s="50" t="s">
        <v>313</v>
      </c>
      <c r="E16" s="63"/>
    </row>
    <row r="17" ht="30.75" customHeight="1">
      <c r="B17" s="50"/>
    </row>
    <row r="18" ht="30.75" customHeight="1">
      <c r="B18" s="51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>
      <c r="E24" s="63"/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2"/>
  <sheetViews>
    <sheetView zoomScale="85" zoomScaleNormal="85" zoomScaleSheetLayoutView="100" zoomScalePageLayoutView="0" workbookViewId="0" topLeftCell="B1">
      <selection activeCell="G30" sqref="G30"/>
    </sheetView>
  </sheetViews>
  <sheetFormatPr defaultColWidth="8.88671875" defaultRowHeight="13.5"/>
  <cols>
    <col min="1" max="2" width="17.5546875" style="1" customWidth="1"/>
    <col min="3" max="3" width="41.3359375" style="1" customWidth="1"/>
    <col min="4" max="5" width="14.3359375" style="1" customWidth="1"/>
    <col min="6" max="6" width="17.4453125" style="1" customWidth="1"/>
    <col min="7" max="7" width="74.77734375" style="1" bestFit="1" customWidth="1"/>
    <col min="8" max="8" width="12.6640625" style="1" bestFit="1" customWidth="1"/>
    <col min="9" max="9" width="10.77734375" style="1" bestFit="1" customWidth="1"/>
    <col min="10" max="16384" width="8.88671875" style="1" customWidth="1"/>
  </cols>
  <sheetData>
    <row r="2" spans="1:7" ht="30.75">
      <c r="A2" s="86" t="s">
        <v>314</v>
      </c>
      <c r="B2" s="86"/>
      <c r="C2" s="86"/>
      <c r="D2" s="86"/>
      <c r="E2" s="86"/>
      <c r="F2" s="86"/>
      <c r="G2" s="86"/>
    </row>
    <row r="5" ht="13.5">
      <c r="G5" s="2" t="s">
        <v>57</v>
      </c>
    </row>
    <row r="6" spans="1:7" s="6" customFormat="1" ht="15" customHeight="1">
      <c r="A6" s="87" t="s">
        <v>52</v>
      </c>
      <c r="B6" s="88"/>
      <c r="C6" s="88"/>
      <c r="D6" s="88"/>
      <c r="E6" s="88"/>
      <c r="F6" s="88"/>
      <c r="G6" s="48" t="s">
        <v>79</v>
      </c>
    </row>
    <row r="7" spans="1:7" s="6" customFormat="1" ht="15" customHeight="1">
      <c r="A7" s="3" t="s">
        <v>53</v>
      </c>
      <c r="B7" s="4" t="s">
        <v>54</v>
      </c>
      <c r="C7" s="4" t="s">
        <v>55</v>
      </c>
      <c r="D7" s="4" t="s">
        <v>315</v>
      </c>
      <c r="E7" s="4" t="s">
        <v>231</v>
      </c>
      <c r="F7" s="32" t="s">
        <v>56</v>
      </c>
      <c r="G7" s="4" t="s">
        <v>80</v>
      </c>
    </row>
    <row r="8" spans="1:7" ht="15" customHeight="1">
      <c r="A8" s="7" t="s">
        <v>36</v>
      </c>
      <c r="B8" s="7"/>
      <c r="C8" s="7"/>
      <c r="D8" s="8">
        <f>SUM(D9,D11)</f>
        <v>3881400</v>
      </c>
      <c r="E8" s="8">
        <f>SUM(E9,E11)</f>
        <v>4104456</v>
      </c>
      <c r="F8" s="33">
        <f aca="true" t="shared" si="0" ref="F8:F30">D8-E8</f>
        <v>-223056</v>
      </c>
      <c r="G8" s="7"/>
    </row>
    <row r="9" spans="1:7" ht="15" customHeight="1">
      <c r="A9" s="7"/>
      <c r="B9" s="7" t="s">
        <v>203</v>
      </c>
      <c r="C9" s="7"/>
      <c r="D9" s="8">
        <f>D10</f>
        <v>3641400</v>
      </c>
      <c r="E9" s="8">
        <f>E10</f>
        <v>3864456</v>
      </c>
      <c r="F9" s="33">
        <f t="shared" si="0"/>
        <v>-223056</v>
      </c>
      <c r="G9" s="7"/>
    </row>
    <row r="10" spans="1:7" ht="15" customHeight="1">
      <c r="A10" s="7"/>
      <c r="B10" s="7"/>
      <c r="C10" s="7" t="s">
        <v>204</v>
      </c>
      <c r="D10" s="64">
        <v>3641400</v>
      </c>
      <c r="E10" s="64">
        <v>3864456</v>
      </c>
      <c r="F10" s="65">
        <f t="shared" si="0"/>
        <v>-223056</v>
      </c>
      <c r="G10" s="7"/>
    </row>
    <row r="11" spans="1:7" ht="15" customHeight="1">
      <c r="A11" s="7"/>
      <c r="B11" s="7" t="s">
        <v>38</v>
      </c>
      <c r="C11" s="7"/>
      <c r="D11" s="8">
        <f>D12</f>
        <v>240000</v>
      </c>
      <c r="E11" s="8">
        <f>E12</f>
        <v>240000</v>
      </c>
      <c r="F11" s="33">
        <f t="shared" si="0"/>
        <v>0</v>
      </c>
      <c r="G11" s="7" t="s">
        <v>75</v>
      </c>
    </row>
    <row r="12" spans="1:7" ht="15" customHeight="1">
      <c r="A12" s="11"/>
      <c r="B12" s="11"/>
      <c r="C12" s="11" t="s">
        <v>37</v>
      </c>
      <c r="D12" s="60">
        <v>240000</v>
      </c>
      <c r="E12" s="60">
        <v>240000</v>
      </c>
      <c r="F12" s="19">
        <f t="shared" si="0"/>
        <v>0</v>
      </c>
      <c r="G12" s="11" t="s">
        <v>232</v>
      </c>
    </row>
    <row r="13" spans="1:7" ht="15" customHeight="1">
      <c r="A13" s="7" t="s">
        <v>2</v>
      </c>
      <c r="B13" s="7"/>
      <c r="C13" s="7"/>
      <c r="D13" s="8">
        <f>D14+D20</f>
        <v>1099082</v>
      </c>
      <c r="E13" s="8">
        <f>E14+E20</f>
        <v>1125954</v>
      </c>
      <c r="F13" s="33">
        <f t="shared" si="0"/>
        <v>-26872</v>
      </c>
      <c r="G13" s="7"/>
    </row>
    <row r="14" spans="1:7" ht="15" customHeight="1">
      <c r="A14" s="7"/>
      <c r="B14" s="7" t="s">
        <v>3</v>
      </c>
      <c r="C14" s="7"/>
      <c r="D14" s="8">
        <f>D15+D16</f>
        <v>26252</v>
      </c>
      <c r="E14" s="8">
        <f>E15+E16</f>
        <v>192419</v>
      </c>
      <c r="F14" s="33">
        <f t="shared" si="0"/>
        <v>-166167</v>
      </c>
      <c r="G14" s="7"/>
    </row>
    <row r="15" spans="1:7" ht="15" customHeight="1">
      <c r="A15" s="7"/>
      <c r="B15" s="7"/>
      <c r="C15" s="7" t="s">
        <v>196</v>
      </c>
      <c r="D15" s="56">
        <v>0</v>
      </c>
      <c r="E15" s="56">
        <v>160000</v>
      </c>
      <c r="F15" s="34">
        <f t="shared" si="0"/>
        <v>-160000</v>
      </c>
      <c r="G15" s="7" t="s">
        <v>233</v>
      </c>
    </row>
    <row r="16" spans="1:7" ht="15" customHeight="1">
      <c r="A16" s="7"/>
      <c r="B16" s="7"/>
      <c r="C16" s="7" t="s">
        <v>50</v>
      </c>
      <c r="D16" s="56">
        <v>26252</v>
      </c>
      <c r="E16" s="56">
        <v>32419</v>
      </c>
      <c r="F16" s="34">
        <f t="shared" si="0"/>
        <v>-6167</v>
      </c>
      <c r="G16" s="7" t="s">
        <v>234</v>
      </c>
    </row>
    <row r="17" spans="1:7" ht="15" customHeight="1">
      <c r="A17" s="7"/>
      <c r="B17" s="7"/>
      <c r="C17" s="7"/>
      <c r="D17" s="56"/>
      <c r="E17" s="56"/>
      <c r="F17" s="34"/>
      <c r="G17" s="7" t="s">
        <v>235</v>
      </c>
    </row>
    <row r="18" spans="1:7" ht="15" customHeight="1">
      <c r="A18" s="7"/>
      <c r="B18" s="7"/>
      <c r="C18" s="7"/>
      <c r="D18" s="56"/>
      <c r="E18" s="56"/>
      <c r="F18" s="34"/>
      <c r="G18" s="7" t="s">
        <v>237</v>
      </c>
    </row>
    <row r="19" spans="1:7" ht="15" customHeight="1">
      <c r="A19" s="7"/>
      <c r="B19" s="7"/>
      <c r="C19" s="7"/>
      <c r="D19" s="56"/>
      <c r="E19" s="56"/>
      <c r="F19" s="34"/>
      <c r="G19" s="7" t="s">
        <v>236</v>
      </c>
    </row>
    <row r="20" spans="1:7" ht="15" customHeight="1">
      <c r="A20" s="7"/>
      <c r="B20" s="7" t="s">
        <v>5</v>
      </c>
      <c r="C20" s="7"/>
      <c r="D20" s="8">
        <f>D21</f>
        <v>1072830</v>
      </c>
      <c r="E20" s="8">
        <f>E21</f>
        <v>933535</v>
      </c>
      <c r="F20" s="33">
        <f t="shared" si="0"/>
        <v>139295</v>
      </c>
      <c r="G20" s="7"/>
    </row>
    <row r="21" spans="1:7" ht="15" customHeight="1">
      <c r="A21" s="11"/>
      <c r="B21" s="11"/>
      <c r="C21" s="11" t="s">
        <v>6</v>
      </c>
      <c r="D21" s="66">
        <v>1072830</v>
      </c>
      <c r="E21" s="66">
        <v>933535</v>
      </c>
      <c r="F21" s="19">
        <f t="shared" si="0"/>
        <v>139295</v>
      </c>
      <c r="G21" s="11" t="s">
        <v>316</v>
      </c>
    </row>
    <row r="22" spans="1:7" ht="15" customHeight="1">
      <c r="A22" s="7" t="s">
        <v>7</v>
      </c>
      <c r="B22" s="7"/>
      <c r="C22" s="7"/>
      <c r="D22" s="8">
        <f>D23</f>
        <v>771120</v>
      </c>
      <c r="E22" s="8">
        <f>E23</f>
        <v>832254</v>
      </c>
      <c r="F22" s="68">
        <f t="shared" si="0"/>
        <v>-61134</v>
      </c>
      <c r="G22" s="7"/>
    </row>
    <row r="23" spans="1:7" ht="15" customHeight="1">
      <c r="A23" s="7"/>
      <c r="B23" s="7" t="s">
        <v>8</v>
      </c>
      <c r="C23" s="7"/>
      <c r="D23" s="8">
        <f>D24</f>
        <v>771120</v>
      </c>
      <c r="E23" s="8">
        <f>E24</f>
        <v>832254</v>
      </c>
      <c r="F23" s="68">
        <f t="shared" si="0"/>
        <v>-61134</v>
      </c>
      <c r="G23" s="7"/>
    </row>
    <row r="24" spans="1:7" ht="15" customHeight="1">
      <c r="A24" s="11"/>
      <c r="B24" s="11"/>
      <c r="C24" s="11" t="s">
        <v>205</v>
      </c>
      <c r="D24" s="66">
        <v>771120</v>
      </c>
      <c r="E24" s="66">
        <v>832254</v>
      </c>
      <c r="F24" s="67">
        <f t="shared" si="0"/>
        <v>-61134</v>
      </c>
      <c r="G24" s="11" t="s">
        <v>317</v>
      </c>
    </row>
    <row r="25" spans="1:7" ht="15" customHeight="1">
      <c r="A25" s="7" t="s">
        <v>9</v>
      </c>
      <c r="B25" s="7"/>
      <c r="C25" s="7"/>
      <c r="D25" s="8">
        <f>D26+D28</f>
        <v>1210</v>
      </c>
      <c r="E25" s="8">
        <f>E26+E28</f>
        <v>732</v>
      </c>
      <c r="F25" s="33">
        <f t="shared" si="0"/>
        <v>478</v>
      </c>
      <c r="G25" s="7"/>
    </row>
    <row r="26" spans="1:7" ht="15" customHeight="1">
      <c r="A26" s="7"/>
      <c r="B26" s="7" t="s">
        <v>1</v>
      </c>
      <c r="C26" s="7"/>
      <c r="D26" s="8">
        <f>D27</f>
        <v>10</v>
      </c>
      <c r="E26" s="8">
        <f>E27</f>
        <v>10</v>
      </c>
      <c r="F26" s="33">
        <f t="shared" si="0"/>
        <v>0</v>
      </c>
      <c r="G26" s="7"/>
    </row>
    <row r="27" spans="1:7" ht="15" customHeight="1">
      <c r="A27" s="7"/>
      <c r="B27" s="7"/>
      <c r="C27" s="7" t="s">
        <v>1</v>
      </c>
      <c r="D27" s="7">
        <v>10</v>
      </c>
      <c r="E27" s="7">
        <v>10</v>
      </c>
      <c r="F27" s="34">
        <f t="shared" si="0"/>
        <v>0</v>
      </c>
      <c r="G27" s="7" t="s">
        <v>238</v>
      </c>
    </row>
    <row r="28" spans="1:7" ht="15" customHeight="1">
      <c r="A28" s="7"/>
      <c r="B28" s="7" t="s">
        <v>10</v>
      </c>
      <c r="C28" s="7"/>
      <c r="D28" s="8">
        <f>D29</f>
        <v>1200</v>
      </c>
      <c r="E28" s="8">
        <f>E29</f>
        <v>722</v>
      </c>
      <c r="F28" s="34">
        <f t="shared" si="0"/>
        <v>478</v>
      </c>
      <c r="G28" s="7"/>
    </row>
    <row r="29" spans="1:7" ht="15" customHeight="1">
      <c r="A29" s="11"/>
      <c r="B29" s="11"/>
      <c r="C29" s="11" t="s">
        <v>11</v>
      </c>
      <c r="D29" s="7">
        <v>1200</v>
      </c>
      <c r="E29" s="7">
        <v>722</v>
      </c>
      <c r="F29" s="34">
        <f t="shared" si="0"/>
        <v>478</v>
      </c>
      <c r="G29" s="7" t="s">
        <v>318</v>
      </c>
    </row>
    <row r="30" spans="1:7" ht="29.25" customHeight="1">
      <c r="A30" s="82" t="s">
        <v>217</v>
      </c>
      <c r="B30" s="91" t="s">
        <v>218</v>
      </c>
      <c r="C30" s="92"/>
      <c r="D30" s="15">
        <v>-1807640</v>
      </c>
      <c r="E30" s="15">
        <v>-1925834</v>
      </c>
      <c r="F30" s="15">
        <f t="shared" si="0"/>
        <v>118194</v>
      </c>
      <c r="G30" s="15"/>
    </row>
    <row r="31" spans="1:7" ht="15" customHeight="1">
      <c r="A31" s="90" t="s">
        <v>43</v>
      </c>
      <c r="B31" s="90"/>
      <c r="C31" s="90"/>
      <c r="D31" s="12">
        <f>SUM(D8,D13,D22,D25,D30)</f>
        <v>3945172</v>
      </c>
      <c r="E31" s="12">
        <f>SUM(E8,E13,E22,E25,E30)</f>
        <v>4137562</v>
      </c>
      <c r="F31" s="35">
        <f>D31-E31</f>
        <v>-192390</v>
      </c>
      <c r="G31" s="15"/>
    </row>
    <row r="32" ht="15" customHeight="1">
      <c r="G32" s="36"/>
    </row>
  </sheetData>
  <sheetProtection/>
  <mergeCells count="4">
    <mergeCell ref="A2:G2"/>
    <mergeCell ref="A6:F6"/>
    <mergeCell ref="A31:C31"/>
    <mergeCell ref="B30:C30"/>
  </mergeCells>
  <printOptions/>
  <pageMargins left="1.14" right="0.75" top="0.8" bottom="1" header="0.5" footer="0.5"/>
  <pageSetup horizontalDpi="300" verticalDpi="3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9"/>
  <sheetViews>
    <sheetView zoomScale="75" zoomScaleNormal="75" zoomScaleSheetLayoutView="100" zoomScalePageLayoutView="0" workbookViewId="0" topLeftCell="A76">
      <selection activeCell="G98" sqref="G98"/>
    </sheetView>
  </sheetViews>
  <sheetFormatPr defaultColWidth="8.88671875" defaultRowHeight="13.5"/>
  <cols>
    <col min="1" max="2" width="8.77734375" style="1" customWidth="1"/>
    <col min="3" max="3" width="41.3359375" style="1" customWidth="1"/>
    <col min="4" max="5" width="14.3359375" style="1" customWidth="1"/>
    <col min="6" max="6" width="17.4453125" style="1" customWidth="1"/>
    <col min="7" max="7" width="61.3359375" style="1" customWidth="1"/>
    <col min="8" max="8" width="9.3359375" style="1" bestFit="1" customWidth="1"/>
    <col min="9" max="16384" width="8.88671875" style="1" customWidth="1"/>
  </cols>
  <sheetData>
    <row r="2" spans="1:7" ht="30.75">
      <c r="A2" s="86" t="s">
        <v>319</v>
      </c>
      <c r="B2" s="86"/>
      <c r="C2" s="86"/>
      <c r="D2" s="86"/>
      <c r="E2" s="86"/>
      <c r="F2" s="86"/>
      <c r="G2" s="86"/>
    </row>
    <row r="6" ht="15" customHeight="1">
      <c r="G6" s="2" t="s">
        <v>168</v>
      </c>
    </row>
    <row r="7" spans="1:7" s="6" customFormat="1" ht="15" customHeight="1">
      <c r="A7" s="87" t="s">
        <v>169</v>
      </c>
      <c r="B7" s="88"/>
      <c r="C7" s="88"/>
      <c r="D7" s="88"/>
      <c r="E7" s="88"/>
      <c r="F7" s="88"/>
      <c r="G7" s="48" t="s">
        <v>170</v>
      </c>
    </row>
    <row r="8" spans="1:7" s="6" customFormat="1" ht="15" customHeight="1">
      <c r="A8" s="3" t="s">
        <v>171</v>
      </c>
      <c r="B8" s="4" t="s">
        <v>172</v>
      </c>
      <c r="C8" s="4" t="s">
        <v>173</v>
      </c>
      <c r="D8" s="4" t="s">
        <v>315</v>
      </c>
      <c r="E8" s="4" t="s">
        <v>231</v>
      </c>
      <c r="F8" s="32" t="s">
        <v>174</v>
      </c>
      <c r="G8" s="4" t="s">
        <v>175</v>
      </c>
    </row>
    <row r="9" spans="1:7" ht="15" customHeight="1">
      <c r="A9" s="7" t="s">
        <v>12</v>
      </c>
      <c r="B9" s="7"/>
      <c r="C9" s="7"/>
      <c r="D9" s="8">
        <f>D10+D20</f>
        <v>384212</v>
      </c>
      <c r="E9" s="8">
        <f>E10+E20</f>
        <v>444552</v>
      </c>
      <c r="F9" s="33">
        <f aca="true" t="shared" si="0" ref="F9:F14">D9-E9</f>
        <v>-60340</v>
      </c>
      <c r="G9" s="7"/>
    </row>
    <row r="10" spans="1:7" ht="15" customHeight="1">
      <c r="A10" s="7"/>
      <c r="B10" s="7" t="s">
        <v>13</v>
      </c>
      <c r="C10" s="7"/>
      <c r="D10" s="8">
        <f>SUM(D11:D19)</f>
        <v>159562</v>
      </c>
      <c r="E10" s="8">
        <f>SUM(E11:E19)</f>
        <v>172353</v>
      </c>
      <c r="F10" s="33">
        <f t="shared" si="0"/>
        <v>-12791</v>
      </c>
      <c r="G10" s="7"/>
    </row>
    <row r="11" spans="1:7" ht="15" customHeight="1">
      <c r="A11" s="7"/>
      <c r="B11" s="7"/>
      <c r="C11" s="7" t="s">
        <v>176</v>
      </c>
      <c r="D11" s="7">
        <v>151200</v>
      </c>
      <c r="E11" s="7">
        <v>163200</v>
      </c>
      <c r="F11" s="34">
        <f t="shared" si="0"/>
        <v>-12000</v>
      </c>
      <c r="G11" s="7" t="s">
        <v>320</v>
      </c>
    </row>
    <row r="12" spans="1:7" ht="15" customHeight="1">
      <c r="A12" s="7"/>
      <c r="B12" s="7"/>
      <c r="C12" s="7" t="s">
        <v>177</v>
      </c>
      <c r="D12" s="7">
        <v>0</v>
      </c>
      <c r="E12" s="7">
        <v>0</v>
      </c>
      <c r="F12" s="34">
        <f t="shared" si="0"/>
        <v>0</v>
      </c>
      <c r="G12" s="7" t="s">
        <v>177</v>
      </c>
    </row>
    <row r="13" spans="1:7" ht="15" customHeight="1">
      <c r="A13" s="7"/>
      <c r="B13" s="7"/>
      <c r="C13" s="7" t="s">
        <v>178</v>
      </c>
      <c r="D13" s="7">
        <v>0</v>
      </c>
      <c r="E13" s="7">
        <v>0</v>
      </c>
      <c r="F13" s="34">
        <f t="shared" si="0"/>
        <v>0</v>
      </c>
      <c r="G13" s="7"/>
    </row>
    <row r="14" spans="1:7" ht="15" customHeight="1">
      <c r="A14" s="7"/>
      <c r="B14" s="7"/>
      <c r="C14" s="7" t="s">
        <v>179</v>
      </c>
      <c r="D14" s="7">
        <v>8362</v>
      </c>
      <c r="E14" s="7">
        <v>9153</v>
      </c>
      <c r="F14" s="34">
        <f t="shared" si="0"/>
        <v>-791</v>
      </c>
      <c r="G14" s="7" t="s">
        <v>240</v>
      </c>
    </row>
    <row r="15" spans="1:7" ht="15" customHeight="1">
      <c r="A15" s="7"/>
      <c r="B15" s="7"/>
      <c r="C15" s="7"/>
      <c r="D15" s="7"/>
      <c r="E15" s="7"/>
      <c r="F15" s="34"/>
      <c r="G15" s="7" t="s">
        <v>241</v>
      </c>
    </row>
    <row r="16" spans="1:7" ht="15" customHeight="1">
      <c r="A16" s="7"/>
      <c r="B16" s="7"/>
      <c r="C16" s="7"/>
      <c r="D16" s="7"/>
      <c r="E16" s="7"/>
      <c r="F16" s="34"/>
      <c r="G16" s="54" t="s">
        <v>321</v>
      </c>
    </row>
    <row r="17" spans="1:7" ht="15" customHeight="1">
      <c r="A17" s="7"/>
      <c r="B17" s="7"/>
      <c r="C17" s="7" t="s">
        <v>180</v>
      </c>
      <c r="D17" s="7">
        <v>0</v>
      </c>
      <c r="E17" s="7">
        <v>0</v>
      </c>
      <c r="F17" s="34">
        <f aca="true" t="shared" si="1" ref="F17:F24">D17-E17</f>
        <v>0</v>
      </c>
      <c r="G17" s="7" t="s">
        <v>180</v>
      </c>
    </row>
    <row r="18" spans="1:7" ht="15" customHeight="1">
      <c r="A18" s="7"/>
      <c r="B18" s="7"/>
      <c r="C18" s="7" t="s">
        <v>181</v>
      </c>
      <c r="D18" s="7">
        <v>0</v>
      </c>
      <c r="E18" s="7">
        <v>0</v>
      </c>
      <c r="F18" s="34">
        <f t="shared" si="1"/>
        <v>0</v>
      </c>
      <c r="G18" s="7" t="s">
        <v>181</v>
      </c>
    </row>
    <row r="19" spans="1:7" ht="15" customHeight="1">
      <c r="A19" s="7"/>
      <c r="B19" s="11"/>
      <c r="C19" s="11" t="s">
        <v>182</v>
      </c>
      <c r="D19" s="11">
        <v>0</v>
      </c>
      <c r="E19" s="11">
        <v>0</v>
      </c>
      <c r="F19" s="19">
        <f t="shared" si="1"/>
        <v>0</v>
      </c>
      <c r="G19" s="11"/>
    </row>
    <row r="20" spans="1:7" ht="15" customHeight="1">
      <c r="A20" s="7"/>
      <c r="B20" s="7" t="s">
        <v>14</v>
      </c>
      <c r="C20" s="7"/>
      <c r="D20" s="8">
        <f>SUM(D21:D29)</f>
        <v>224650</v>
      </c>
      <c r="E20" s="8">
        <f>SUM(E21:E29)</f>
        <v>272199</v>
      </c>
      <c r="F20" s="33">
        <f t="shared" si="1"/>
        <v>-47549</v>
      </c>
      <c r="G20" s="7"/>
    </row>
    <row r="21" spans="1:7" ht="15" customHeight="1">
      <c r="A21" s="7"/>
      <c r="B21" s="7"/>
      <c r="C21" s="7" t="s">
        <v>30</v>
      </c>
      <c r="D21" s="7">
        <v>170760</v>
      </c>
      <c r="E21" s="7">
        <v>239334</v>
      </c>
      <c r="F21" s="34">
        <f t="shared" si="1"/>
        <v>-68574</v>
      </c>
      <c r="G21" s="7" t="s">
        <v>322</v>
      </c>
    </row>
    <row r="22" spans="1:7" ht="15" customHeight="1">
      <c r="A22" s="7"/>
      <c r="B22" s="7"/>
      <c r="C22" s="7" t="s">
        <v>31</v>
      </c>
      <c r="D22" s="7">
        <v>0</v>
      </c>
      <c r="E22" s="7">
        <v>0</v>
      </c>
      <c r="F22" s="34">
        <f t="shared" si="1"/>
        <v>0</v>
      </c>
      <c r="G22" s="7" t="s">
        <v>31</v>
      </c>
    </row>
    <row r="23" spans="1:7" ht="15" customHeight="1">
      <c r="A23" s="7"/>
      <c r="B23" s="7"/>
      <c r="C23" s="7" t="s">
        <v>32</v>
      </c>
      <c r="D23" s="7">
        <v>0</v>
      </c>
      <c r="E23" s="7">
        <v>0</v>
      </c>
      <c r="F23" s="34">
        <f t="shared" si="1"/>
        <v>0</v>
      </c>
      <c r="G23" s="7"/>
    </row>
    <row r="24" spans="1:7" ht="15" customHeight="1">
      <c r="A24" s="7"/>
      <c r="B24" s="7"/>
      <c r="C24" s="7" t="s">
        <v>183</v>
      </c>
      <c r="D24" s="61">
        <v>17890</v>
      </c>
      <c r="E24" s="61">
        <v>23265</v>
      </c>
      <c r="F24" s="34">
        <f t="shared" si="1"/>
        <v>-5375</v>
      </c>
      <c r="G24" s="7" t="s">
        <v>242</v>
      </c>
    </row>
    <row r="25" spans="1:7" ht="15" customHeight="1">
      <c r="A25" s="7"/>
      <c r="B25" s="7"/>
      <c r="C25" s="7"/>
      <c r="D25" s="7"/>
      <c r="E25" s="7"/>
      <c r="F25" s="34"/>
      <c r="G25" s="7" t="s">
        <v>243</v>
      </c>
    </row>
    <row r="26" spans="1:7" ht="15" customHeight="1">
      <c r="A26" s="7"/>
      <c r="B26" s="7"/>
      <c r="C26" s="7"/>
      <c r="D26" s="7"/>
      <c r="E26" s="7"/>
      <c r="F26" s="34"/>
      <c r="G26" s="7" t="s">
        <v>244</v>
      </c>
    </row>
    <row r="27" spans="1:7" ht="15" customHeight="1">
      <c r="A27" s="7"/>
      <c r="B27" s="7"/>
      <c r="C27" s="7"/>
      <c r="D27" s="7"/>
      <c r="E27" s="7"/>
      <c r="F27" s="34"/>
      <c r="G27" s="7" t="s">
        <v>245</v>
      </c>
    </row>
    <row r="28" spans="1:7" ht="15" customHeight="1">
      <c r="A28" s="7"/>
      <c r="B28" s="7"/>
      <c r="C28" s="7" t="s">
        <v>239</v>
      </c>
      <c r="D28" s="7">
        <v>36000</v>
      </c>
      <c r="E28" s="7">
        <v>9600</v>
      </c>
      <c r="F28" s="34">
        <f aca="true" t="shared" si="2" ref="F28:F36">D28-E28</f>
        <v>26400</v>
      </c>
      <c r="G28" s="7" t="s">
        <v>323</v>
      </c>
    </row>
    <row r="29" spans="1:7" ht="15" customHeight="1">
      <c r="A29" s="11"/>
      <c r="B29" s="11"/>
      <c r="C29" s="11" t="s">
        <v>34</v>
      </c>
      <c r="D29" s="11">
        <v>0</v>
      </c>
      <c r="E29" s="11">
        <v>0</v>
      </c>
      <c r="F29" s="19">
        <f t="shared" si="2"/>
        <v>0</v>
      </c>
      <c r="G29" s="11"/>
    </row>
    <row r="30" spans="1:7" ht="15" customHeight="1">
      <c r="A30" s="7" t="s">
        <v>15</v>
      </c>
      <c r="B30" s="7"/>
      <c r="C30" s="7"/>
      <c r="D30" s="8">
        <f>D31+D42+D62</f>
        <v>544720</v>
      </c>
      <c r="E30" s="8">
        <f>E31+E42+E62</f>
        <v>612533</v>
      </c>
      <c r="F30" s="33">
        <f t="shared" si="2"/>
        <v>-67813</v>
      </c>
      <c r="G30" s="7"/>
    </row>
    <row r="31" spans="1:7" ht="15" customHeight="1">
      <c r="A31" s="7"/>
      <c r="B31" s="7" t="s">
        <v>35</v>
      </c>
      <c r="C31" s="7"/>
      <c r="D31" s="8">
        <f>SUM(D32:D39)</f>
        <v>40100</v>
      </c>
      <c r="E31" s="8">
        <f>SUM(E32:E39)</f>
        <v>70792</v>
      </c>
      <c r="F31" s="33">
        <f t="shared" si="2"/>
        <v>-30692</v>
      </c>
      <c r="G31" s="7"/>
    </row>
    <row r="32" spans="1:7" ht="15" customHeight="1">
      <c r="A32" s="7"/>
      <c r="B32" s="7"/>
      <c r="C32" s="7" t="s">
        <v>184</v>
      </c>
      <c r="D32" s="7">
        <v>5000</v>
      </c>
      <c r="E32" s="7">
        <v>29900</v>
      </c>
      <c r="F32" s="34">
        <f t="shared" si="2"/>
        <v>-24900</v>
      </c>
      <c r="G32" s="7" t="s">
        <v>324</v>
      </c>
    </row>
    <row r="33" spans="1:7" ht="15" customHeight="1">
      <c r="A33" s="7"/>
      <c r="B33" s="7"/>
      <c r="C33" s="7" t="s">
        <v>185</v>
      </c>
      <c r="D33" s="7">
        <v>13488</v>
      </c>
      <c r="E33" s="7">
        <v>18488</v>
      </c>
      <c r="F33" s="34">
        <f t="shared" si="2"/>
        <v>-5000</v>
      </c>
      <c r="G33" s="7" t="s">
        <v>325</v>
      </c>
    </row>
    <row r="34" spans="1:7" ht="15" customHeight="1">
      <c r="A34" s="7"/>
      <c r="B34" s="7"/>
      <c r="C34" s="7" t="s">
        <v>26</v>
      </c>
      <c r="D34" s="7">
        <v>100</v>
      </c>
      <c r="E34" s="7">
        <v>100</v>
      </c>
      <c r="F34" s="34">
        <f t="shared" si="2"/>
        <v>0</v>
      </c>
      <c r="G34" s="7" t="s">
        <v>215</v>
      </c>
    </row>
    <row r="35" spans="1:7" ht="15" customHeight="1">
      <c r="A35" s="7"/>
      <c r="B35" s="7"/>
      <c r="C35" s="7" t="s">
        <v>27</v>
      </c>
      <c r="D35" s="7">
        <v>3168</v>
      </c>
      <c r="E35" s="7">
        <v>3960</v>
      </c>
      <c r="F35" s="34">
        <f t="shared" si="2"/>
        <v>-792</v>
      </c>
      <c r="G35" s="7" t="s">
        <v>326</v>
      </c>
    </row>
    <row r="36" spans="1:7" ht="15" customHeight="1">
      <c r="A36" s="7"/>
      <c r="B36" s="7"/>
      <c r="C36" s="7" t="s">
        <v>0</v>
      </c>
      <c r="D36" s="7">
        <v>1300</v>
      </c>
      <c r="E36" s="7">
        <v>1300</v>
      </c>
      <c r="F36" s="34">
        <f t="shared" si="2"/>
        <v>0</v>
      </c>
      <c r="G36" s="7" t="s">
        <v>246</v>
      </c>
    </row>
    <row r="37" spans="1:7" ht="15" customHeight="1">
      <c r="A37" s="7"/>
      <c r="B37" s="7"/>
      <c r="C37" s="7"/>
      <c r="D37" s="7"/>
      <c r="E37" s="7"/>
      <c r="F37" s="34"/>
      <c r="G37" s="7"/>
    </row>
    <row r="38" spans="1:7" ht="15" customHeight="1">
      <c r="A38" s="7"/>
      <c r="B38" s="7"/>
      <c r="C38" s="7" t="s">
        <v>28</v>
      </c>
      <c r="D38" s="7">
        <v>5584</v>
      </c>
      <c r="E38" s="7">
        <v>5584</v>
      </c>
      <c r="F38" s="34">
        <f>D38-E38</f>
        <v>0</v>
      </c>
      <c r="G38" s="7" t="s">
        <v>247</v>
      </c>
    </row>
    <row r="39" spans="1:7" ht="15" customHeight="1">
      <c r="A39" s="7"/>
      <c r="B39" s="7"/>
      <c r="C39" s="7" t="s">
        <v>29</v>
      </c>
      <c r="D39" s="7">
        <v>11460</v>
      </c>
      <c r="E39" s="7">
        <v>11460</v>
      </c>
      <c r="F39" s="34">
        <f>D39-E39</f>
        <v>0</v>
      </c>
      <c r="G39" s="7" t="s">
        <v>248</v>
      </c>
    </row>
    <row r="40" spans="1:7" ht="15" customHeight="1">
      <c r="A40" s="7"/>
      <c r="B40" s="7"/>
      <c r="C40" s="7"/>
      <c r="D40" s="7"/>
      <c r="E40" s="7"/>
      <c r="F40" s="34"/>
      <c r="G40" s="7" t="s">
        <v>249</v>
      </c>
    </row>
    <row r="41" spans="1:7" ht="15" customHeight="1">
      <c r="A41" s="7"/>
      <c r="B41" s="7"/>
      <c r="C41" s="7"/>
      <c r="D41" s="7"/>
      <c r="E41" s="7"/>
      <c r="F41" s="34"/>
      <c r="G41" s="7" t="s">
        <v>250</v>
      </c>
    </row>
    <row r="42" spans="1:7" ht="15" customHeight="1">
      <c r="A42" s="7"/>
      <c r="B42" s="7" t="s">
        <v>17</v>
      </c>
      <c r="C42" s="7"/>
      <c r="D42" s="8">
        <f>SUM(D43:D60)</f>
        <v>212245</v>
      </c>
      <c r="E42" s="8">
        <f>SUM(E43:E60)</f>
        <v>270215</v>
      </c>
      <c r="F42" s="33">
        <f>D42-E42</f>
        <v>-57970</v>
      </c>
      <c r="G42" s="7"/>
    </row>
    <row r="43" spans="1:7" ht="15" customHeight="1">
      <c r="A43" s="7"/>
      <c r="B43" s="7"/>
      <c r="C43" s="7" t="s">
        <v>18</v>
      </c>
      <c r="D43" s="7">
        <v>1500</v>
      </c>
      <c r="E43" s="7">
        <v>1500</v>
      </c>
      <c r="F43" s="34">
        <f>D43-E43</f>
        <v>0</v>
      </c>
      <c r="G43" s="7" t="s">
        <v>251</v>
      </c>
    </row>
    <row r="44" spans="1:7" ht="15" customHeight="1">
      <c r="A44" s="7"/>
      <c r="B44" s="7"/>
      <c r="C44" s="7"/>
      <c r="D44" s="7"/>
      <c r="E44" s="7"/>
      <c r="F44" s="34"/>
      <c r="G44" s="7" t="s">
        <v>186</v>
      </c>
    </row>
    <row r="45" spans="1:7" ht="15" customHeight="1">
      <c r="A45" s="7"/>
      <c r="B45" s="7"/>
      <c r="C45" s="7"/>
      <c r="D45" s="7"/>
      <c r="E45" s="7"/>
      <c r="F45" s="34"/>
      <c r="G45" s="7"/>
    </row>
    <row r="46" spans="1:7" ht="15" customHeight="1">
      <c r="A46" s="7"/>
      <c r="B46" s="7"/>
      <c r="C46" s="7" t="s">
        <v>20</v>
      </c>
      <c r="D46" s="7">
        <v>2400</v>
      </c>
      <c r="E46" s="7">
        <v>3600</v>
      </c>
      <c r="F46" s="34">
        <f>D46-E46</f>
        <v>-1200</v>
      </c>
      <c r="G46" s="7" t="s">
        <v>327</v>
      </c>
    </row>
    <row r="47" spans="1:7" ht="15" customHeight="1">
      <c r="A47" s="7"/>
      <c r="B47" s="7"/>
      <c r="C47" s="7" t="s">
        <v>101</v>
      </c>
      <c r="D47" s="7">
        <v>6640</v>
      </c>
      <c r="E47" s="7">
        <v>6640</v>
      </c>
      <c r="F47" s="34">
        <f>D47-E47</f>
        <v>0</v>
      </c>
      <c r="G47" s="7" t="s">
        <v>252</v>
      </c>
    </row>
    <row r="48" spans="1:7" ht="15" customHeight="1">
      <c r="A48" s="7"/>
      <c r="B48" s="7"/>
      <c r="C48" s="7"/>
      <c r="D48" s="7"/>
      <c r="E48" s="7"/>
      <c r="F48" s="34"/>
      <c r="G48" s="7" t="s">
        <v>78</v>
      </c>
    </row>
    <row r="49" spans="1:7" ht="15" customHeight="1">
      <c r="A49" s="7"/>
      <c r="B49" s="7"/>
      <c r="C49" s="7"/>
      <c r="D49" s="7"/>
      <c r="E49" s="7"/>
      <c r="F49" s="34"/>
      <c r="G49" s="7" t="s">
        <v>102</v>
      </c>
    </row>
    <row r="50" spans="1:7" ht="15" customHeight="1">
      <c r="A50" s="7"/>
      <c r="B50" s="7"/>
      <c r="C50" s="7" t="s">
        <v>19</v>
      </c>
      <c r="D50" s="7">
        <v>120</v>
      </c>
      <c r="E50" s="7">
        <v>120</v>
      </c>
      <c r="F50" s="34">
        <f>D50-E50</f>
        <v>0</v>
      </c>
      <c r="G50" s="7" t="s">
        <v>253</v>
      </c>
    </row>
    <row r="51" spans="1:7" ht="15" customHeight="1">
      <c r="A51" s="7"/>
      <c r="B51" s="7"/>
      <c r="C51" s="7"/>
      <c r="D51" s="7"/>
      <c r="E51" s="7"/>
      <c r="F51" s="34"/>
      <c r="G51" s="7" t="s">
        <v>254</v>
      </c>
    </row>
    <row r="52" spans="1:7" ht="15" customHeight="1">
      <c r="A52" s="7"/>
      <c r="B52" s="7"/>
      <c r="C52" s="7" t="s">
        <v>21</v>
      </c>
      <c r="D52" s="7"/>
      <c r="E52" s="7"/>
      <c r="F52" s="34">
        <f>D52-E52</f>
        <v>0</v>
      </c>
      <c r="G52" s="7" t="s">
        <v>21</v>
      </c>
    </row>
    <row r="53" spans="1:7" ht="15" customHeight="1">
      <c r="A53" s="7"/>
      <c r="B53" s="7"/>
      <c r="C53" s="7" t="s">
        <v>22</v>
      </c>
      <c r="D53" s="7">
        <v>174000</v>
      </c>
      <c r="E53" s="7">
        <v>225000</v>
      </c>
      <c r="F53" s="34">
        <f>D53-E53</f>
        <v>-51000</v>
      </c>
      <c r="G53" s="7" t="s">
        <v>255</v>
      </c>
    </row>
    <row r="54" spans="1:7" ht="15" customHeight="1">
      <c r="A54" s="7"/>
      <c r="B54" s="7"/>
      <c r="C54" s="7"/>
      <c r="D54" s="7"/>
      <c r="E54" s="7"/>
      <c r="F54" s="34"/>
      <c r="G54" s="7" t="s">
        <v>256</v>
      </c>
    </row>
    <row r="55" spans="1:7" ht="15" customHeight="1">
      <c r="A55" s="7"/>
      <c r="B55" s="7"/>
      <c r="C55" s="7" t="s">
        <v>23</v>
      </c>
      <c r="D55" s="7">
        <v>23044</v>
      </c>
      <c r="E55" s="7">
        <v>28404</v>
      </c>
      <c r="F55" s="34">
        <f>D55-E55</f>
        <v>-5360</v>
      </c>
      <c r="G55" s="7" t="s">
        <v>257</v>
      </c>
    </row>
    <row r="56" spans="1:7" ht="15" customHeight="1">
      <c r="A56" s="7"/>
      <c r="B56" s="7"/>
      <c r="C56" s="7"/>
      <c r="D56" s="7"/>
      <c r="E56" s="7"/>
      <c r="F56" s="34"/>
      <c r="G56" s="7" t="s">
        <v>103</v>
      </c>
    </row>
    <row r="57" spans="1:7" ht="15" customHeight="1">
      <c r="A57" s="7"/>
      <c r="B57" s="7"/>
      <c r="C57" s="7"/>
      <c r="D57" s="7"/>
      <c r="E57" s="7"/>
      <c r="F57" s="34"/>
      <c r="G57" s="7" t="s">
        <v>76</v>
      </c>
    </row>
    <row r="58" spans="1:7" ht="15" customHeight="1">
      <c r="A58" s="7"/>
      <c r="B58" s="7"/>
      <c r="C58" s="7" t="s">
        <v>104</v>
      </c>
      <c r="D58" s="7">
        <v>2100</v>
      </c>
      <c r="E58" s="7">
        <v>2510</v>
      </c>
      <c r="F58" s="34">
        <f>D58-E58</f>
        <v>-410</v>
      </c>
      <c r="G58" s="7" t="s">
        <v>328</v>
      </c>
    </row>
    <row r="59" spans="1:7" ht="15" customHeight="1">
      <c r="A59" s="7"/>
      <c r="B59" s="7"/>
      <c r="C59" s="7"/>
      <c r="D59" s="7" t="s">
        <v>206</v>
      </c>
      <c r="E59" s="7" t="s">
        <v>206</v>
      </c>
      <c r="F59" s="34"/>
      <c r="G59" s="7" t="s">
        <v>77</v>
      </c>
    </row>
    <row r="60" spans="1:7" ht="15" customHeight="1">
      <c r="A60" s="7"/>
      <c r="B60" s="7"/>
      <c r="C60" s="7" t="s">
        <v>105</v>
      </c>
      <c r="D60" s="7">
        <v>2441</v>
      </c>
      <c r="E60" s="7">
        <v>2441</v>
      </c>
      <c r="F60" s="34">
        <f>D60-E60</f>
        <v>0</v>
      </c>
      <c r="G60" s="7" t="s">
        <v>258</v>
      </c>
    </row>
    <row r="61" spans="1:7" ht="15" customHeight="1">
      <c r="A61" s="7"/>
      <c r="B61" s="7"/>
      <c r="C61" s="7"/>
      <c r="D61" s="7"/>
      <c r="E61" s="7"/>
      <c r="F61" s="34"/>
      <c r="G61" s="7" t="s">
        <v>259</v>
      </c>
    </row>
    <row r="62" spans="1:7" ht="15" customHeight="1">
      <c r="A62" s="7"/>
      <c r="B62" s="7" t="s">
        <v>24</v>
      </c>
      <c r="C62" s="7"/>
      <c r="D62" s="8">
        <f>SUM(D63:D73)</f>
        <v>292375</v>
      </c>
      <c r="E62" s="8">
        <f>SUM(E63:E73)</f>
        <v>271526</v>
      </c>
      <c r="F62" s="33">
        <f aca="true" t="shared" si="3" ref="F62:F67">D62-E62</f>
        <v>20849</v>
      </c>
      <c r="G62" s="7"/>
    </row>
    <row r="63" spans="1:7" ht="15" customHeight="1">
      <c r="A63" s="7"/>
      <c r="B63" s="7"/>
      <c r="C63" s="7" t="s">
        <v>197</v>
      </c>
      <c r="D63" s="7">
        <v>1200</v>
      </c>
      <c r="E63" s="7">
        <v>3600</v>
      </c>
      <c r="F63" s="34">
        <f t="shared" si="3"/>
        <v>-2400</v>
      </c>
      <c r="G63" s="7" t="s">
        <v>329</v>
      </c>
    </row>
    <row r="64" spans="1:7" ht="15" customHeight="1">
      <c r="A64" s="7"/>
      <c r="B64" s="7"/>
      <c r="C64" s="7" t="s">
        <v>107</v>
      </c>
      <c r="D64" s="7">
        <v>100</v>
      </c>
      <c r="E64" s="7">
        <v>100</v>
      </c>
      <c r="F64" s="34">
        <f t="shared" si="3"/>
        <v>0</v>
      </c>
      <c r="G64" s="7" t="s">
        <v>198</v>
      </c>
    </row>
    <row r="65" spans="1:7" ht="15" customHeight="1">
      <c r="A65" s="7"/>
      <c r="B65" s="7"/>
      <c r="C65" s="7" t="s">
        <v>108</v>
      </c>
      <c r="D65" s="7">
        <v>10120</v>
      </c>
      <c r="E65" s="7">
        <v>10120</v>
      </c>
      <c r="F65" s="34">
        <f t="shared" si="3"/>
        <v>0</v>
      </c>
      <c r="G65" s="7" t="s">
        <v>208</v>
      </c>
    </row>
    <row r="66" spans="1:7" ht="15" customHeight="1">
      <c r="A66" s="7"/>
      <c r="B66" s="7"/>
      <c r="C66" s="7" t="s">
        <v>48</v>
      </c>
      <c r="D66" s="7">
        <v>2000</v>
      </c>
      <c r="E66" s="7">
        <v>2000</v>
      </c>
      <c r="F66" s="34">
        <f t="shared" si="3"/>
        <v>0</v>
      </c>
      <c r="G66" s="7" t="s">
        <v>260</v>
      </c>
    </row>
    <row r="67" spans="1:7" ht="15" customHeight="1">
      <c r="A67" s="7"/>
      <c r="B67" s="7"/>
      <c r="C67" s="7" t="s">
        <v>109</v>
      </c>
      <c r="D67" s="7">
        <v>0</v>
      </c>
      <c r="E67" s="7">
        <v>4400</v>
      </c>
      <c r="F67" s="34">
        <f t="shared" si="3"/>
        <v>-4400</v>
      </c>
      <c r="G67" s="7" t="s">
        <v>330</v>
      </c>
    </row>
    <row r="68" spans="1:7" ht="15" customHeight="1">
      <c r="A68" s="7"/>
      <c r="B68" s="7"/>
      <c r="C68" s="7"/>
      <c r="D68" s="7"/>
      <c r="E68" s="7"/>
      <c r="F68" s="34"/>
      <c r="G68" s="7" t="s">
        <v>110</v>
      </c>
    </row>
    <row r="69" spans="1:7" ht="15" customHeight="1">
      <c r="A69" s="7"/>
      <c r="B69" s="7"/>
      <c r="C69" s="20" t="s">
        <v>111</v>
      </c>
      <c r="D69" s="7">
        <v>0</v>
      </c>
      <c r="E69" s="7">
        <v>0</v>
      </c>
      <c r="F69" s="34">
        <f>D69-E69</f>
        <v>0</v>
      </c>
      <c r="G69" s="7"/>
    </row>
    <row r="70" spans="1:7" ht="15" customHeight="1">
      <c r="A70" s="7"/>
      <c r="B70" s="7"/>
      <c r="C70" s="7" t="s">
        <v>112</v>
      </c>
      <c r="D70" s="7">
        <v>3800</v>
      </c>
      <c r="E70" s="7">
        <v>3800</v>
      </c>
      <c r="F70" s="34">
        <f>D70-E70</f>
        <v>0</v>
      </c>
      <c r="G70" s="7" t="s">
        <v>261</v>
      </c>
    </row>
    <row r="71" spans="1:7" ht="15" customHeight="1">
      <c r="A71" s="7"/>
      <c r="B71" s="7"/>
      <c r="C71" s="7"/>
      <c r="D71" s="7"/>
      <c r="E71" s="7"/>
      <c r="F71" s="34"/>
      <c r="G71" s="7" t="s">
        <v>113</v>
      </c>
    </row>
    <row r="72" spans="1:7" ht="15" customHeight="1">
      <c r="A72" s="7"/>
      <c r="B72" s="7"/>
      <c r="C72" s="7"/>
      <c r="D72" s="7"/>
      <c r="E72" s="7"/>
      <c r="F72" s="34"/>
      <c r="G72" s="7"/>
    </row>
    <row r="73" spans="1:7" s="34" customFormat="1" ht="15" customHeight="1">
      <c r="A73" s="7"/>
      <c r="B73" s="7"/>
      <c r="C73" s="7" t="s">
        <v>114</v>
      </c>
      <c r="D73" s="7">
        <v>275155</v>
      </c>
      <c r="E73" s="7">
        <v>247506</v>
      </c>
      <c r="F73" s="17">
        <f>D73-E73</f>
        <v>27649</v>
      </c>
      <c r="G73" s="7" t="s">
        <v>331</v>
      </c>
    </row>
    <row r="74" spans="1:7" ht="15" customHeight="1">
      <c r="A74" s="11"/>
      <c r="B74" s="11"/>
      <c r="C74" s="11"/>
      <c r="D74" s="11"/>
      <c r="E74" s="11"/>
      <c r="F74" s="37"/>
      <c r="G74" s="11" t="s">
        <v>207</v>
      </c>
    </row>
    <row r="75" spans="1:7" ht="15" customHeight="1">
      <c r="A75" s="7" t="s">
        <v>74</v>
      </c>
      <c r="B75" s="7"/>
      <c r="C75" s="7"/>
      <c r="D75" s="8">
        <f>D77+D79+D90</f>
        <v>3838050</v>
      </c>
      <c r="E75" s="8">
        <f>E77+E79+E90</f>
        <v>4054856</v>
      </c>
      <c r="F75" s="33">
        <f aca="true" t="shared" si="4" ref="F75:F81">D75-E75</f>
        <v>-216806</v>
      </c>
      <c r="G75" s="7"/>
    </row>
    <row r="76" spans="1:7" ht="15" customHeight="1">
      <c r="A76" s="7"/>
      <c r="B76" s="7" t="s">
        <v>115</v>
      </c>
      <c r="C76" s="7"/>
      <c r="D76" s="8"/>
      <c r="E76" s="8"/>
      <c r="F76" s="34">
        <f t="shared" si="4"/>
        <v>0</v>
      </c>
      <c r="G76" s="7"/>
    </row>
    <row r="77" spans="1:7" ht="15" customHeight="1">
      <c r="A77" s="7"/>
      <c r="B77" s="7"/>
      <c r="C77" s="7" t="s">
        <v>116</v>
      </c>
      <c r="D77" s="8">
        <f>D78</f>
        <v>0</v>
      </c>
      <c r="E77" s="8">
        <f>E78</f>
        <v>0</v>
      </c>
      <c r="F77" s="33">
        <f t="shared" si="4"/>
        <v>0</v>
      </c>
      <c r="G77" s="7"/>
    </row>
    <row r="78" spans="1:7" ht="15" customHeight="1">
      <c r="A78" s="7"/>
      <c r="B78" s="7"/>
      <c r="C78" s="7" t="s">
        <v>117</v>
      </c>
      <c r="D78" s="7">
        <v>0</v>
      </c>
      <c r="E78" s="7">
        <v>0</v>
      </c>
      <c r="F78" s="34">
        <f t="shared" si="4"/>
        <v>0</v>
      </c>
      <c r="G78" s="7" t="s">
        <v>216</v>
      </c>
    </row>
    <row r="79" spans="1:7" ht="15" customHeight="1">
      <c r="A79" s="7"/>
      <c r="B79" s="7" t="s">
        <v>118</v>
      </c>
      <c r="C79" s="7"/>
      <c r="D79" s="8">
        <f>SUM(D80:D89)</f>
        <v>3836550</v>
      </c>
      <c r="E79" s="8">
        <f>SUM(E80:E89)</f>
        <v>4053356</v>
      </c>
      <c r="F79" s="33">
        <f t="shared" si="4"/>
        <v>-216806</v>
      </c>
      <c r="G79" s="7"/>
    </row>
    <row r="80" spans="1:7" ht="15" customHeight="1">
      <c r="A80" s="7"/>
      <c r="B80" s="7"/>
      <c r="C80" s="7" t="s">
        <v>119</v>
      </c>
      <c r="D80" s="7">
        <v>3641400</v>
      </c>
      <c r="E80" s="7">
        <v>3864456</v>
      </c>
      <c r="F80" s="34">
        <f t="shared" si="4"/>
        <v>-223056</v>
      </c>
      <c r="G80" s="7" t="s">
        <v>332</v>
      </c>
    </row>
    <row r="81" spans="1:7" ht="15" customHeight="1">
      <c r="A81" s="7"/>
      <c r="B81" s="7"/>
      <c r="C81" s="7" t="s">
        <v>120</v>
      </c>
      <c r="D81" s="7">
        <v>98800</v>
      </c>
      <c r="E81" s="7">
        <v>82550</v>
      </c>
      <c r="F81" s="34">
        <f t="shared" si="4"/>
        <v>16250</v>
      </c>
      <c r="G81" s="7" t="s">
        <v>333</v>
      </c>
    </row>
    <row r="82" spans="1:7" ht="15" customHeight="1">
      <c r="A82" s="7"/>
      <c r="B82" s="7"/>
      <c r="C82" s="7"/>
      <c r="D82" s="7"/>
      <c r="E82" s="7"/>
      <c r="F82" s="34"/>
      <c r="G82" s="7" t="s">
        <v>207</v>
      </c>
    </row>
    <row r="83" spans="1:7" ht="15" customHeight="1">
      <c r="A83" s="7"/>
      <c r="B83" s="7"/>
      <c r="C83" s="7"/>
      <c r="D83" s="7"/>
      <c r="E83" s="7"/>
      <c r="F83" s="34"/>
      <c r="G83" s="7" t="s">
        <v>206</v>
      </c>
    </row>
    <row r="84" spans="1:7" ht="15" customHeight="1">
      <c r="A84" s="7"/>
      <c r="B84" s="7"/>
      <c r="C84" s="7" t="s">
        <v>121</v>
      </c>
      <c r="D84" s="7">
        <v>0</v>
      </c>
      <c r="E84" s="7">
        <v>0</v>
      </c>
      <c r="F84" s="34">
        <f>D84-E84</f>
        <v>0</v>
      </c>
      <c r="G84" s="7"/>
    </row>
    <row r="85" spans="1:7" ht="15" customHeight="1">
      <c r="A85" s="7"/>
      <c r="B85" s="7"/>
      <c r="C85" s="7" t="s">
        <v>122</v>
      </c>
      <c r="D85" s="7">
        <v>96350</v>
      </c>
      <c r="E85" s="7">
        <v>106350</v>
      </c>
      <c r="F85" s="34">
        <f>D85-E85</f>
        <v>-10000</v>
      </c>
      <c r="G85" s="7" t="s">
        <v>262</v>
      </c>
    </row>
    <row r="86" spans="1:7" ht="15" customHeight="1">
      <c r="A86" s="7"/>
      <c r="B86" s="7"/>
      <c r="C86" s="7"/>
      <c r="D86" s="7"/>
      <c r="E86" s="7"/>
      <c r="F86" s="34"/>
      <c r="G86" s="7" t="s">
        <v>264</v>
      </c>
    </row>
    <row r="87" spans="1:7" ht="15" customHeight="1">
      <c r="A87" s="7"/>
      <c r="B87" s="7"/>
      <c r="C87" s="7"/>
      <c r="D87" s="7"/>
      <c r="E87" s="7"/>
      <c r="F87" s="34"/>
      <c r="G87" s="7" t="s">
        <v>263</v>
      </c>
    </row>
    <row r="88" spans="1:7" ht="15" customHeight="1">
      <c r="A88" s="7"/>
      <c r="B88" s="7"/>
      <c r="C88" s="7"/>
      <c r="D88" s="7"/>
      <c r="E88" s="7"/>
      <c r="F88" s="34"/>
      <c r="G88" s="7" t="s">
        <v>265</v>
      </c>
    </row>
    <row r="89" spans="1:7" ht="15" customHeight="1">
      <c r="A89" s="7"/>
      <c r="B89" s="7"/>
      <c r="C89" s="7" t="s">
        <v>123</v>
      </c>
      <c r="D89" s="7">
        <v>0</v>
      </c>
      <c r="E89" s="7">
        <v>0</v>
      </c>
      <c r="F89" s="34">
        <f>D89-E89</f>
        <v>0</v>
      </c>
      <c r="G89" s="7"/>
    </row>
    <row r="90" spans="1:7" ht="15" customHeight="1">
      <c r="A90" s="7"/>
      <c r="B90" s="7" t="s">
        <v>124</v>
      </c>
      <c r="C90" s="7"/>
      <c r="D90" s="8">
        <f>D91</f>
        <v>1500</v>
      </c>
      <c r="E90" s="8">
        <f>E91</f>
        <v>1500</v>
      </c>
      <c r="F90" s="33">
        <f>D90-E90</f>
        <v>0</v>
      </c>
      <c r="G90" s="7"/>
    </row>
    <row r="91" spans="1:7" ht="15" customHeight="1">
      <c r="A91" s="11"/>
      <c r="B91" s="7"/>
      <c r="C91" s="7" t="s">
        <v>125</v>
      </c>
      <c r="D91" s="7">
        <v>1500</v>
      </c>
      <c r="E91" s="7">
        <v>1500</v>
      </c>
      <c r="F91" s="10">
        <f>D91-E91</f>
        <v>0</v>
      </c>
      <c r="G91" s="7" t="s">
        <v>126</v>
      </c>
    </row>
    <row r="92" spans="1:7" ht="15" customHeight="1">
      <c r="A92" s="7"/>
      <c r="B92" s="7"/>
      <c r="C92" s="7"/>
      <c r="D92" s="7"/>
      <c r="E92" s="7"/>
      <c r="F92" s="34"/>
      <c r="G92" s="7" t="s">
        <v>266</v>
      </c>
    </row>
    <row r="93" spans="1:7" ht="15" customHeight="1">
      <c r="A93" s="85" t="s">
        <v>213</v>
      </c>
      <c r="B93" s="85"/>
      <c r="C93" s="85"/>
      <c r="D93" s="109">
        <f>SUM(D95:D96)</f>
        <v>5000</v>
      </c>
      <c r="E93" s="14">
        <f>SUM(E95:E96)</f>
        <v>5000</v>
      </c>
      <c r="F93" s="36"/>
      <c r="G93" s="13"/>
    </row>
    <row r="94" spans="1:7" ht="15" customHeight="1">
      <c r="A94" s="17"/>
      <c r="B94" s="17" t="s">
        <v>272</v>
      </c>
      <c r="C94" s="17"/>
      <c r="D94" s="17"/>
      <c r="E94" s="7"/>
      <c r="F94" s="34"/>
      <c r="G94" s="7"/>
    </row>
    <row r="95" spans="1:7" ht="15" customHeight="1">
      <c r="A95" s="17"/>
      <c r="B95" s="17"/>
      <c r="C95" s="17" t="s">
        <v>273</v>
      </c>
      <c r="D95" s="17">
        <v>5000</v>
      </c>
      <c r="E95" s="7">
        <v>5000</v>
      </c>
      <c r="F95" s="34">
        <f>D95-E95</f>
        <v>0</v>
      </c>
      <c r="G95" s="7"/>
    </row>
    <row r="96" spans="1:7" ht="15" customHeight="1">
      <c r="A96" s="19"/>
      <c r="B96" s="19"/>
      <c r="C96" s="19" t="s">
        <v>274</v>
      </c>
      <c r="D96" s="19"/>
      <c r="E96" s="11"/>
      <c r="F96" s="37"/>
      <c r="G96" s="11"/>
    </row>
    <row r="97" spans="1:7" ht="15" customHeight="1">
      <c r="A97" s="11" t="s">
        <v>127</v>
      </c>
      <c r="B97" s="11" t="s">
        <v>127</v>
      </c>
      <c r="C97" s="11"/>
      <c r="D97" s="21">
        <v>20000</v>
      </c>
      <c r="E97" s="21">
        <v>42920</v>
      </c>
      <c r="F97" s="35">
        <f>D97-E97</f>
        <v>-22920</v>
      </c>
      <c r="G97" s="11" t="s">
        <v>334</v>
      </c>
    </row>
    <row r="98" spans="1:7" ht="15" customHeight="1">
      <c r="A98" s="7" t="s">
        <v>128</v>
      </c>
      <c r="B98" s="7"/>
      <c r="C98" s="7"/>
      <c r="D98" s="8">
        <f>D99</f>
        <v>3000</v>
      </c>
      <c r="E98" s="8">
        <f>E99</f>
        <v>15000</v>
      </c>
      <c r="F98" s="34">
        <f>D98-E98</f>
        <v>-12000</v>
      </c>
      <c r="G98" s="7"/>
    </row>
    <row r="99" spans="1:7" ht="15" customHeight="1">
      <c r="A99" s="7"/>
      <c r="B99" s="7" t="s">
        <v>129</v>
      </c>
      <c r="C99" s="7"/>
      <c r="D99" s="8">
        <f>D100+D102+D101</f>
        <v>3000</v>
      </c>
      <c r="E99" s="8">
        <f>E100+E102+E101</f>
        <v>15000</v>
      </c>
      <c r="F99" s="34">
        <f>D99-E99</f>
        <v>-12000</v>
      </c>
      <c r="G99" s="7"/>
    </row>
    <row r="100" spans="1:7" ht="15" customHeight="1">
      <c r="A100" s="7"/>
      <c r="B100" s="7"/>
      <c r="C100" s="7" t="s">
        <v>130</v>
      </c>
      <c r="D100" s="7">
        <v>0</v>
      </c>
      <c r="E100" s="7">
        <v>0</v>
      </c>
      <c r="F100" s="34">
        <f>D100-E100</f>
        <v>0</v>
      </c>
      <c r="G100" s="7" t="s">
        <v>131</v>
      </c>
    </row>
    <row r="101" spans="1:7" ht="15" customHeight="1">
      <c r="A101" s="7"/>
      <c r="B101" s="7"/>
      <c r="C101" s="7" t="s">
        <v>131</v>
      </c>
      <c r="D101" s="7">
        <v>3000</v>
      </c>
      <c r="E101" s="7">
        <v>15000</v>
      </c>
      <c r="F101" s="34"/>
      <c r="G101" s="7" t="s">
        <v>267</v>
      </c>
    </row>
    <row r="102" spans="1:7" ht="15" customHeight="1">
      <c r="A102" s="11"/>
      <c r="B102" s="11"/>
      <c r="C102" s="11" t="s">
        <v>132</v>
      </c>
      <c r="D102" s="11">
        <v>0</v>
      </c>
      <c r="E102" s="11">
        <v>0</v>
      </c>
      <c r="F102" s="11">
        <f>D102-E102</f>
        <v>0</v>
      </c>
      <c r="G102" s="11" t="s">
        <v>200</v>
      </c>
    </row>
    <row r="103" spans="1:7" ht="15" customHeight="1">
      <c r="A103" s="7" t="s">
        <v>133</v>
      </c>
      <c r="B103" s="7"/>
      <c r="C103" s="7"/>
      <c r="D103" s="8">
        <f>D104</f>
        <v>957830</v>
      </c>
      <c r="E103" s="8">
        <f>E104</f>
        <v>888535</v>
      </c>
      <c r="F103" s="34">
        <f>D103-E103</f>
        <v>69295</v>
      </c>
      <c r="G103" s="7"/>
    </row>
    <row r="104" spans="1:7" ht="15" customHeight="1">
      <c r="A104" s="7"/>
      <c r="B104" s="7" t="s">
        <v>134</v>
      </c>
      <c r="C104" s="7"/>
      <c r="D104" s="8">
        <f>D105</f>
        <v>957830</v>
      </c>
      <c r="E104" s="8">
        <f>E105</f>
        <v>888535</v>
      </c>
      <c r="F104" s="34">
        <f>D104-E104</f>
        <v>69295</v>
      </c>
      <c r="G104" s="7"/>
    </row>
    <row r="105" spans="1:7" ht="15" customHeight="1">
      <c r="A105" s="7"/>
      <c r="B105" s="7"/>
      <c r="C105" s="7" t="s">
        <v>135</v>
      </c>
      <c r="D105" s="7">
        <v>957830</v>
      </c>
      <c r="E105" s="7">
        <v>888535</v>
      </c>
      <c r="F105" s="34">
        <f>D105-E105</f>
        <v>69295</v>
      </c>
      <c r="G105" s="7" t="s">
        <v>268</v>
      </c>
    </row>
    <row r="106" spans="1:7" ht="15" customHeight="1">
      <c r="A106" s="7"/>
      <c r="B106" s="7"/>
      <c r="C106" s="7"/>
      <c r="D106" s="7"/>
      <c r="E106" s="7"/>
      <c r="F106" s="34"/>
      <c r="G106" s="7" t="s">
        <v>269</v>
      </c>
    </row>
    <row r="107" spans="1:7" ht="15" customHeight="1">
      <c r="A107" s="7"/>
      <c r="B107" s="7"/>
      <c r="C107" s="7"/>
      <c r="D107" s="7"/>
      <c r="E107" s="7"/>
      <c r="F107" s="34"/>
      <c r="G107" s="7"/>
    </row>
    <row r="108" spans="1:7" ht="29.25" customHeight="1">
      <c r="A108" s="80" t="s">
        <v>219</v>
      </c>
      <c r="B108" s="91" t="s">
        <v>220</v>
      </c>
      <c r="C108" s="92"/>
      <c r="D108" s="15">
        <v>-1807640</v>
      </c>
      <c r="E108" s="15">
        <v>-1925834</v>
      </c>
      <c r="F108" s="15">
        <f>D108-E108</f>
        <v>118194</v>
      </c>
      <c r="G108" s="15"/>
    </row>
    <row r="109" spans="1:7" ht="15" customHeight="1">
      <c r="A109" s="90" t="s">
        <v>136</v>
      </c>
      <c r="B109" s="90"/>
      <c r="C109" s="90"/>
      <c r="D109" s="12">
        <f>D9+D30+D75+D93+D97+D98+D103+D108</f>
        <v>3945172</v>
      </c>
      <c r="E109" s="12">
        <f>E9+E30+E75+E93+E97+E98+E103+E108</f>
        <v>4137562</v>
      </c>
      <c r="F109" s="35">
        <f>D109-E109</f>
        <v>-192390</v>
      </c>
      <c r="G109" s="11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4">
    <mergeCell ref="A2:G2"/>
    <mergeCell ref="A109:C109"/>
    <mergeCell ref="A7:F7"/>
    <mergeCell ref="B108:C108"/>
  </mergeCells>
  <printOptions/>
  <pageMargins left="1.14" right="0.75" top="0.8" bottom="1" header="0.5" footer="0.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국제법률경영대학원대학교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권영미</dc:creator>
  <cp:keywords/>
  <dc:description/>
  <cp:lastModifiedBy>Song_ChangHyuk</cp:lastModifiedBy>
  <cp:lastPrinted>2017-02-16T09:02:10Z</cp:lastPrinted>
  <dcterms:created xsi:type="dcterms:W3CDTF">2003-02-28T05:07:46Z</dcterms:created>
  <dcterms:modified xsi:type="dcterms:W3CDTF">2018-02-21T03:30:03Z</dcterms:modified>
  <cp:category/>
  <cp:version/>
  <cp:contentType/>
  <cp:contentStatus/>
</cp:coreProperties>
</file>